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<sst xmlns="http://schemas.openxmlformats.org/spreadsheetml/2006/main" count="190" uniqueCount="69">
  <si>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</si>
  <si>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</si>
  <si>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</si>
  <si>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</si>
  <si>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</si>
  <si>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</si>
  <si>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</si>
  <si>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</si>
  <si>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</si>
  <si>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</si>
  <si>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</si>
  <si>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</si>
  <si>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</si>
  <si>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</si>
  <si>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</si>
  <si>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</si>
  <si>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</si>
  <si>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</si>
  <si>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</si>
  <si>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</si>
  <si>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</si>
  <si>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</si>
  <si>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</si>
  <si>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</si>
  <si>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</si>
  <si>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</si>
  <si>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</si>
  <si>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</si>
  <si>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</si>
  <si>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</si>
  <si>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</si>
  <si>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</si>
  <si>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</si>
  <si>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</si>
  <si>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</si>
  <si>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</si>
  <si>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</si>
  <si>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</si>
  <si>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</si>
  <si>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</si>
  <si>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</si>
  <si>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</si>
  <si>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</si>
  <si>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</si>
  <si>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</si>
  <si>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</si>
  <si>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</si>
  <si>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</si>
  <si>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</si>
  <si>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Conexión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</si>
  <si>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</si>
  <si>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</si>
  <si>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</si>
  <si>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</si>
  <si>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</si>
  <si>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</si>
  <si>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</si>
  <si>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</si>
  <si>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</si>
  <si>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</si>
  <si>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</si>
  <si>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</si>
  <si>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</si>
  <si>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</si>
  <si>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</si>
  <si>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</si>
  <si>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</si>
  <si>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Asociado al desempeño durante los doce meses anteriores a julio de 2010</t>
  </si>
  <si>
    <t>ANEXO VII al Memorándum D.T.E.E. N°      271 /2012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</si>
</sst>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1" xfId="0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4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8" fontId="6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0" xfId="0" applyNumberFormat="1" applyFont="1" applyFill="1" applyBorder="1" applyAlignment="1" applyProtection="1" quotePrefix="1">
      <alignment horizontal="center" vertical="center"/>
      <protection/>
    </xf>
    <xf numFmtId="4" fontId="18" fillId="0" borderId="29" xfId="0" applyNumberFormat="1" applyFont="1" applyFill="1" applyBorder="1" applyAlignment="1" quotePrefix="1">
      <alignment horizontal="center" vertical="center"/>
    </xf>
    <xf numFmtId="166" fontId="29" fillId="2" borderId="31" xfId="0" applyNumberFormat="1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4" fillId="2" borderId="3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Border="1" applyAlignment="1">
      <alignment horizontal="center"/>
    </xf>
    <xf numFmtId="2" fontId="23" fillId="2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/>
    </xf>
    <xf numFmtId="7" fontId="21" fillId="0" borderId="24" xfId="0" applyNumberFormat="1" applyFont="1" applyBorder="1" applyAlignment="1">
      <alignment horizontal="right"/>
    </xf>
    <xf numFmtId="7" fontId="21" fillId="0" borderId="34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7" fontId="21" fillId="0" borderId="24" xfId="0" applyNumberFormat="1" applyFont="1" applyBorder="1" applyAlignment="1">
      <alignment horizontal="center"/>
    </xf>
    <xf numFmtId="7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9" fillId="2" borderId="31" xfId="0" applyFont="1" applyFill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4" fillId="2" borderId="32" xfId="0" applyFont="1" applyFill="1" applyBorder="1" applyAlignment="1" applyProtection="1">
      <alignment horizontal="center"/>
      <protection/>
    </xf>
    <xf numFmtId="0" fontId="34" fillId="2" borderId="39" xfId="0" applyFont="1" applyFill="1" applyBorder="1" applyAlignment="1" applyProtection="1">
      <alignment horizontal="center"/>
      <protection/>
    </xf>
    <xf numFmtId="0" fontId="23" fillId="2" borderId="32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5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62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64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14224.838212887149</v>
      </c>
      <c r="J17" s="40"/>
      <c r="K17" s="40">
        <f>I17*0.5</f>
        <v>7112.4191064435745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1080.67</v>
      </c>
      <c r="J18" s="40"/>
      <c r="K18" s="40">
        <f>I18*0.5</f>
        <v>540.335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49</v>
      </c>
      <c r="F19" s="44"/>
      <c r="G19" s="44"/>
      <c r="H19" s="44"/>
      <c r="I19" s="40">
        <f>TPA!K35</f>
        <v>5852.32</v>
      </c>
      <c r="J19" s="40"/>
      <c r="K19" s="40">
        <f>I19*0.5</f>
        <v>2926.16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50</v>
      </c>
      <c r="F20" s="44"/>
      <c r="G20" s="44"/>
      <c r="H20" s="44"/>
      <c r="I20" s="40">
        <f>TPA!M35</f>
        <v>0</v>
      </c>
      <c r="J20" s="40"/>
      <c r="K20" s="40">
        <f>I20*0.5</f>
        <v>0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51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592.93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49</v>
      </c>
      <c r="F25" s="39"/>
      <c r="G25" s="36"/>
      <c r="H25" s="36"/>
      <c r="I25" s="40">
        <f>EDERSA!K35</f>
        <v>2524.46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50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52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2338.480060210194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56.76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49</v>
      </c>
      <c r="F31" s="39"/>
      <c r="G31" s="36"/>
      <c r="H31" s="36"/>
      <c r="I31" s="40">
        <f>SPSE!K35</f>
        <v>399.08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50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65</v>
      </c>
      <c r="G34" s="172"/>
      <c r="H34" s="168"/>
      <c r="I34" s="169">
        <f>SUM(I17:I32)</f>
        <v>27069.538273097343</v>
      </c>
      <c r="J34" s="169"/>
      <c r="K34" s="170">
        <f>SUM(K16:K32)</f>
        <v>10578.914106443575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63</v>
      </c>
      <c r="G36" s="172"/>
      <c r="H36" s="173">
        <f>I34+K34</f>
        <v>37648.45237954092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66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N47"/>
  <sheetViews>
    <sheetView zoomScale="75" zoomScaleNormal="75" workbookViewId="0" topLeftCell="C7">
      <selection activeCell="M29" sqref="M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 al Memorándum D.T.E.E. N°      271 /2012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55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julio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2048.38</v>
      </c>
      <c r="H18" s="155"/>
      <c r="I18" s="154">
        <v>1202</v>
      </c>
      <c r="J18" s="155"/>
      <c r="K18" s="154">
        <v>76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2584.28</v>
      </c>
      <c r="H19" s="155"/>
      <c r="I19" s="156">
        <f>I18+EDERSA!I18+SPSE!I18</f>
        <v>1382.5</v>
      </c>
      <c r="J19" s="155"/>
      <c r="K19" s="156">
        <f>K18+EDERSA!K18+SPSE!K18</f>
        <v>92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27.13</v>
      </c>
      <c r="H28" s="130"/>
      <c r="I28" s="167">
        <v>27.08</v>
      </c>
      <c r="J28" s="130"/>
      <c r="K28" s="167">
        <v>3.06</v>
      </c>
      <c r="L28" s="130"/>
      <c r="M28" s="167">
        <v>1.63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17</v>
      </c>
      <c r="H29" s="166"/>
      <c r="I29" s="108">
        <v>8</v>
      </c>
      <c r="J29" s="166"/>
      <c r="K29" s="108">
        <v>6</v>
      </c>
      <c r="L29" s="166"/>
      <c r="M29" s="108">
        <v>1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1.6</v>
      </c>
      <c r="H31" s="162"/>
      <c r="I31" s="138">
        <f>IF(I29=0,0,ROUND(I28/I29,2))</f>
        <v>3.39</v>
      </c>
      <c r="J31" s="130"/>
      <c r="K31" s="138">
        <f>IF(K29=0,0,ROUND(K28/K29,2))</f>
        <v>0.51</v>
      </c>
      <c r="L31" s="162"/>
      <c r="M31" s="138">
        <f>IF(M29=0,0,ROUND(M28/M29,2))</f>
        <v>1.63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0.83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14224.838212887149</v>
      </c>
      <c r="H35" s="116"/>
      <c r="I35" s="96">
        <f>ROUND((I31/I25*I22+I23)*IF(I31&lt;I25,1,0)*(I18/I19),2)</f>
        <v>1080.67</v>
      </c>
      <c r="J35" s="116"/>
      <c r="K35" s="96">
        <f>ROUND((K31/K25*K22+K23)*IF(K31&lt;K25,1,0)*(K18/K19),2)</f>
        <v>5852.32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58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N47"/>
  <sheetViews>
    <sheetView zoomScale="75" zoomScaleNormal="75" workbookViewId="0" topLeftCell="C13">
      <selection activeCell="M28" sqref="M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 al Memorándum D.T.E.E. N°      271 /2012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julio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57</v>
      </c>
      <c r="E18" s="184"/>
      <c r="F18" s="153"/>
      <c r="G18" s="157">
        <v>326.9</v>
      </c>
      <c r="H18" s="158"/>
      <c r="I18" s="157">
        <v>170.5</v>
      </c>
      <c r="J18" s="158"/>
      <c r="K18" s="157">
        <v>14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29.416666666336823</v>
      </c>
      <c r="H28" s="130"/>
      <c r="I28" s="167">
        <v>9.38</v>
      </c>
      <c r="J28" s="130"/>
      <c r="K28" s="167">
        <v>0.6666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10</v>
      </c>
      <c r="H29" s="166"/>
      <c r="I29" s="108">
        <v>6</v>
      </c>
      <c r="J29" s="166"/>
      <c r="K29" s="108">
        <v>8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2.94</v>
      </c>
      <c r="H31" s="130"/>
      <c r="I31" s="138">
        <f>IF(I29=0,0,ROUND(I28/I29,2))</f>
        <v>1.56</v>
      </c>
      <c r="J31" s="130"/>
      <c r="K31" s="138">
        <f>IF(K29=0,0,ROUND(K28/K29,2))</f>
        <v>0.08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3.06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592.93</v>
      </c>
      <c r="J35" s="116"/>
      <c r="K35" s="96">
        <f>ROUND((K31/K25*K22+K23)*IF(K31&lt;K25,1,0)*(K18/K19),2)</f>
        <v>2524.46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1111">
    <pageSetUpPr fitToPage="1"/>
  </sheetPr>
  <dimension ref="A1:N47"/>
  <sheetViews>
    <sheetView zoomScale="75" zoomScaleNormal="75" workbookViewId="0" topLeftCell="D9">
      <selection activeCell="G30" sqref="G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 al Memorándum D.T.E.E. N°      271 /2012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julio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1.25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1.25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0.48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2338.480060210194</v>
      </c>
      <c r="H35" s="116"/>
      <c r="I35" s="96">
        <f>ROUND((I31/I25*I22+I23)*IF(I31&lt;I25,1,0)*(I18/I19),2)</f>
        <v>56.76</v>
      </c>
      <c r="J35" s="116"/>
      <c r="K35" s="96">
        <f>ROUND((K31/K25*K22+K23)*IF(K31&lt;K25,1,0)*(K18/K19),2)</f>
        <v>399.08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2011-05-12T15:09:01Z</cp:lastPrinted>
  <dcterms:created xsi:type="dcterms:W3CDTF">1998-04-21T14:04:37Z</dcterms:created>
  <dcterms:modified xsi:type="dcterms:W3CDTF">2012-06-06T19:02:43Z</dcterms:modified>
  <cp:category/>
  <cp:version/>
  <cp:contentType/>
  <cp:contentStatus/>
</cp:coreProperties>
</file>