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<sst xmlns="http://schemas.openxmlformats.org/spreadsheetml/2006/main" count="83" uniqueCount="79">
  <si>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</si>
  <si>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</si>
  <si>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</si>
  <si>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</si>
  <si>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</si>
  <si>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</si>
  <si>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</si>
  <si>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</si>
  <si>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</si>
  <si>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</si>
  <si>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</si>
  <si>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</si>
  <si>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</si>
  <si>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</si>
  <si>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</si>
  <si>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</si>
  <si>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</si>
  <si>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</si>
  <si>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</si>
  <si>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</si>
  <si>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</si>
  <si>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</si>
  <si>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</si>
  <si>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</si>
  <si>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</si>
  <si>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</si>
  <si>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</si>
  <si>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</si>
  <si>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</si>
  <si>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</si>
  <si>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</si>
  <si>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</si>
  <si>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</si>
  <si>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</si>
  <si>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</si>
  <si>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</si>
  <si>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</si>
  <si>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</si>
  <si>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</si>
  <si>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</si>
  <si>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</si>
  <si>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</si>
  <si>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</si>
  <si>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</si>
  <si>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</si>
  <si>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</si>
  <si>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</si>
  <si>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</si>
  <si>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</si>
  <si>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</si>
  <si>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</si>
  <si>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</si>
  <si>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</si>
  <si>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</si>
  <si>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</si>
  <si>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</si>
  <si>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</si>
  <si>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</si>
  <si>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</si>
  <si>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</si>
  <si>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</si>
  <si>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</si>
  <si>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</si>
  <si>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</si>
  <si>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</si>
  <si>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</si>
  <si>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</si>
  <si>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</si>
  <si>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</si>
  <si>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</si>
  <si>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</si>
  <si>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</si>
  <si>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</si>
  <si>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</si>
  <si>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</si>
  <si>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</si>
  <si>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</si>
  <si>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Enero de 2013</t>
  </si>
  <si>
    <t>ANEXO VIII al Memorandum  D.T.E.E. N°       461   /2014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</si>
</sst>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41275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316226.2315105035</v>
      </c>
      <c r="K18" s="80">
        <f>J18*0.5</f>
        <v>158113.11575525175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41417.74483072963</v>
      </c>
      <c r="K19" s="80">
        <f>J19*0.5</f>
        <v>20708.872415364815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67672.08267469816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8236.226142857144</v>
      </c>
      <c r="K24" s="80">
        <f>J24*0.5</f>
        <v>4118.113071428572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636131.0407486596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I34" sqref="I3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   461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17579.329500066215</v>
      </c>
      <c r="H22" s="179">
        <v>13979.798166633627</v>
      </c>
      <c r="I22" s="180">
        <v>138433.3854983306</v>
      </c>
      <c r="J22" s="181"/>
      <c r="K22" s="182">
        <v>561135.8333333657</v>
      </c>
      <c r="L22" s="181"/>
      <c r="M22" s="182">
        <v>2469.049999999639</v>
      </c>
      <c r="N22" s="181"/>
      <c r="O22" s="182">
        <v>1218710.4805553276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5</v>
      </c>
      <c r="H25" s="126">
        <v>1</v>
      </c>
      <c r="I25" s="103">
        <v>35</v>
      </c>
      <c r="J25" s="140"/>
      <c r="K25" s="133">
        <v>23</v>
      </c>
      <c r="L25" s="140"/>
      <c r="M25" s="133">
        <v>36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0.9993270379698256</v>
      </c>
      <c r="H27" s="128">
        <f>1-H22/H23/H24</f>
        <v>0.9988705821863976</v>
      </c>
      <c r="I27" s="129">
        <f>1-I22/I23/I24</f>
        <v>0.9949204789663022</v>
      </c>
      <c r="J27" s="141"/>
      <c r="K27" s="104">
        <f>1-K22/K23/K24</f>
        <v>0.9937505754167127</v>
      </c>
      <c r="L27" s="141"/>
      <c r="M27" s="104">
        <f>1-M22/M23/M24</f>
        <v>0.9974141741024678</v>
      </c>
      <c r="N27" s="141"/>
      <c r="O27" s="104">
        <f>1-O22/O23/O24</f>
        <v>0.9805763070189688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0.1676727028839705</v>
      </c>
      <c r="H29" s="131">
        <f>+H25/H24*100</f>
        <v>0.07077140835102619</v>
      </c>
      <c r="I29" s="130">
        <f>+I25/I24*100</f>
        <v>1.1250040178714924</v>
      </c>
      <c r="J29" s="142"/>
      <c r="K29" s="105">
        <f>+K25/K24*100</f>
        <v>0.224390243902439</v>
      </c>
      <c r="L29" s="142"/>
      <c r="M29" s="105">
        <f>+M25/M24</f>
        <v>0.3302752293577982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0.929064822370147</v>
      </c>
      <c r="H32" s="198">
        <f>+(H27-H19)/(1-H19)</f>
        <v>0.8264570046707996</v>
      </c>
      <c r="I32" s="198">
        <f>+(I27-I19)/(1-I19)</f>
        <v>-0.5799443339651162</v>
      </c>
      <c r="J32" s="198"/>
      <c r="K32" s="198">
        <f>+(K27-K19)/(1-K19)</f>
        <v>0.28060037029040463</v>
      </c>
      <c r="L32" s="198"/>
      <c r="M32" s="198">
        <f>+(M27-M19)/(1-M19)</f>
        <v>-1.6093096846945458</v>
      </c>
      <c r="N32" s="198"/>
      <c r="O32" s="199">
        <f>+(O27-O19)/(1-O19)</f>
        <v>-0.18055631076588666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0.929064822370147</v>
      </c>
      <c r="H33" s="194">
        <f aca="true" t="shared" si="0" ref="H33:O33">IF(H32&gt;0,H32,0)</f>
        <v>0.8264570046707996</v>
      </c>
      <c r="I33" s="194">
        <f t="shared" si="0"/>
        <v>0</v>
      </c>
      <c r="J33" s="194"/>
      <c r="K33" s="194">
        <f t="shared" si="0"/>
        <v>0.28060037029040463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0.7158089781627618</v>
      </c>
      <c r="H34" s="194">
        <f>+(H20-H29)/H20</f>
        <v>0.936241974458535</v>
      </c>
      <c r="I34" s="194">
        <f>+(I20-I29)/I20</f>
        <v>-0.1250040178714924</v>
      </c>
      <c r="J34" s="194"/>
      <c r="K34" s="194">
        <f>+(K20-K29)/K20</f>
        <v>0.551219512195122</v>
      </c>
      <c r="L34" s="194"/>
      <c r="M34" s="194">
        <f>+(M20-M29)/M20</f>
        <v>0.528178243774574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1.6448738005329089</v>
      </c>
      <c r="H35" s="194">
        <f aca="true" t="shared" si="1" ref="H35:O35">+H34+H33</f>
        <v>1.7626989791293346</v>
      </c>
      <c r="I35" s="194">
        <f t="shared" si="1"/>
        <v>-0.1250040178714924</v>
      </c>
      <c r="J35" s="194"/>
      <c r="K35" s="194">
        <f t="shared" si="1"/>
        <v>0.8318198824855266</v>
      </c>
      <c r="L35" s="194"/>
      <c r="M35" s="194">
        <f t="shared" si="1"/>
        <v>0.528178243774574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1.6448738005329089</v>
      </c>
      <c r="H36" s="194">
        <f aca="true" t="shared" si="2" ref="H36:O36">IF(H35&gt;0,H35,0)</f>
        <v>1.7626989791293346</v>
      </c>
      <c r="I36" s="194">
        <f t="shared" si="2"/>
        <v>0</v>
      </c>
      <c r="J36" s="194"/>
      <c r="K36" s="194">
        <f t="shared" si="2"/>
        <v>0.8318198824855266</v>
      </c>
      <c r="L36" s="194"/>
      <c r="M36" s="194">
        <f t="shared" si="2"/>
        <v>0.528178243774574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316226.2315105035</v>
      </c>
      <c r="H37" s="194">
        <f aca="true" t="shared" si="3" ref="H37:O37">+H36*H24*H18</f>
        <v>41417.74483072963</v>
      </c>
      <c r="I37" s="194">
        <f t="shared" si="3"/>
        <v>0</v>
      </c>
      <c r="J37" s="194"/>
      <c r="K37" s="194">
        <f t="shared" si="3"/>
        <v>67672.08267469816</v>
      </c>
      <c r="L37" s="194"/>
      <c r="M37" s="194">
        <f t="shared" si="3"/>
        <v>8236.226142857144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316226.2315105035</v>
      </c>
      <c r="H38" s="205">
        <f aca="true" t="shared" si="4" ref="H38:O38">IF(H37&gt;0,H37,0)</f>
        <v>41417.74483072963</v>
      </c>
      <c r="I38" s="205">
        <f t="shared" si="4"/>
        <v>0</v>
      </c>
      <c r="J38" s="206"/>
      <c r="K38" s="205">
        <f t="shared" si="4"/>
        <v>67672.08267469816</v>
      </c>
      <c r="L38" s="206"/>
      <c r="M38" s="205">
        <f t="shared" si="4"/>
        <v>8236.226142857144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316226.2315105035</v>
      </c>
      <c r="H41" s="108">
        <f>H38</f>
        <v>41417.74483072963</v>
      </c>
      <c r="I41" s="108">
        <f>I38</f>
        <v>0</v>
      </c>
      <c r="J41" s="143"/>
      <c r="K41" s="108">
        <f>K38</f>
        <v>67672.08267469816</v>
      </c>
      <c r="L41" s="143"/>
      <c r="M41" s="108">
        <f>M38</f>
        <v>8236.226142857144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41275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2014-06-10T12:14:00Z</cp:lastPrinted>
  <dcterms:created xsi:type="dcterms:W3CDTF">1998-04-21T14:04:37Z</dcterms:created>
  <dcterms:modified xsi:type="dcterms:W3CDTF">2014-07-31T14:53:20Z</dcterms:modified>
  <cp:category/>
  <cp:version/>
  <cp:contentType/>
  <cp:contentStatus/>
</cp:coreProperties>
</file>