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2"/>
          </rPr>
          <t>pleoni:</t>
        </r>
        <r>
          <rPr>
            <sz val="8"/>
            <rFont val="Tahoma"/>
            <family val="2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<sst xmlns="http://schemas.openxmlformats.org/spreadsheetml/2006/main" count="83" uniqueCount="79">
  <si>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</si>
  <si>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</si>
  <si>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</si>
  <si>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</si>
  <si>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</si>
  <si>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</si>
  <si>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</si>
  <si>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</si>
  <si>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</si>
  <si>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</si>
  <si>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</si>
  <si>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</si>
  <si>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</si>
  <si>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</si>
  <si>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</si>
  <si>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</si>
  <si>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</si>
  <si>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</si>
  <si>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</si>
  <si>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</si>
  <si>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</si>
  <si>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</si>
  <si>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</si>
  <si>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</si>
  <si>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</si>
  <si>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</si>
  <si>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</si>
  <si>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</si>
  <si>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</si>
  <si>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</si>
  <si>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</si>
  <si>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</si>
  <si>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</si>
  <si>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</si>
  <si>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</si>
  <si>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</si>
  <si>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</si>
  <si>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</si>
  <si>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</si>
  <si>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</si>
  <si>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</si>
  <si>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</si>
  <si>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</si>
  <si>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</si>
  <si>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</si>
  <si>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</si>
  <si>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</si>
  <si>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</si>
  <si>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</si>
  <si>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</si>
  <si>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</si>
  <si>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</si>
  <si>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</si>
  <si>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</si>
  <si>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</si>
  <si>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</si>
  <si>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</si>
  <si>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</si>
  <si>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</si>
  <si>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</si>
  <si>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</si>
  <si>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</si>
  <si>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</si>
  <si>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</si>
  <si>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</si>
  <si>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</si>
  <si>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</si>
  <si>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</si>
  <si>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</si>
  <si>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</si>
  <si>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</si>
  <si>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</si>
  <si>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</si>
  <si>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</si>
  <si>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</si>
  <si>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</si>
  <si>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</si>
  <si>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Enero de 2016</t>
  </si>
  <si>
    <t>ANEXO VIII al Memorandum  D.T.E.E. N°  231 /2017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</si>
</sst>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4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4" applyFont="1" applyFill="1" applyBorder="1" applyAlignment="1">
      <alignment horizontal="center"/>
      <protection/>
    </xf>
    <xf numFmtId="170" fontId="33" fillId="0" borderId="0" xfId="54" applyNumberFormat="1" applyFont="1" applyFill="1" applyBorder="1" applyAlignment="1">
      <alignment horizontal="right" wrapText="1"/>
      <protection/>
    </xf>
    <xf numFmtId="2" fontId="33" fillId="0" borderId="0" xfId="54" applyNumberFormat="1" applyFont="1" applyFill="1" applyBorder="1" applyAlignment="1">
      <alignment horizontal="right" wrapText="1"/>
      <protection/>
    </xf>
    <xf numFmtId="22" fontId="33" fillId="0" borderId="0" xfId="54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4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atos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98" zoomScaleNormal="98" zoomScalePageLayoutView="0" workbookViewId="0" topLeftCell="A16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42370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194449.59476540046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33830.21305785789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2228.2190000000005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115160.6852135257</v>
      </c>
      <c r="K23" s="80">
        <f>J23*0.5</f>
        <v>57580.34260676285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12017.124</v>
      </c>
      <c r="K24" s="80">
        <f>J24*0.5</f>
        <v>6008.562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29218.103072463764</v>
      </c>
      <c r="K26" s="80">
        <f>J26*0.5</f>
        <v>14609.051536231882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465101.8952522425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50" zoomScaleNormal="50" zoomScalePageLayoutView="0" workbookViewId="0" topLeftCell="A1">
      <selection activeCell="J34" sqref="J34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231 /2017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2" t="s">
        <v>1</v>
      </c>
      <c r="B4" s="222"/>
      <c r="C4" s="77"/>
      <c r="P4" s="16"/>
    </row>
    <row r="5" spans="1:16" s="15" customFormat="1" ht="11.25">
      <c r="A5" s="222" t="s">
        <v>2</v>
      </c>
      <c r="B5" s="222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2016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6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7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106703.4834833043</v>
      </c>
      <c r="H22" s="179">
        <v>23801.671833304797</v>
      </c>
      <c r="I22" s="180">
        <v>128693.75888146462</v>
      </c>
      <c r="J22" s="181"/>
      <c r="K22" s="182">
        <v>318900.83333336224</v>
      </c>
      <c r="L22" s="181"/>
      <c r="M22" s="182">
        <v>2212.449999999313</v>
      </c>
      <c r="N22" s="181"/>
      <c r="O22" s="182">
        <v>3922919.7083330736</v>
      </c>
      <c r="P22" s="100"/>
      <c r="T22" s="213"/>
    </row>
    <row r="23" spans="1:20" s="98" customFormat="1" ht="19.5" customHeight="1">
      <c r="A23" s="93"/>
      <c r="B23" s="94"/>
      <c r="C23" s="224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4"/>
      <c r="D24" s="154" t="s">
        <v>66</v>
      </c>
      <c r="E24" s="155" t="s">
        <v>60</v>
      </c>
      <c r="F24" s="118"/>
      <c r="G24" s="183">
        <v>2828</v>
      </c>
      <c r="H24" s="184">
        <v>1271</v>
      </c>
      <c r="I24" s="163">
        <v>3469</v>
      </c>
      <c r="J24" s="140"/>
      <c r="K24" s="132">
        <v>11950</v>
      </c>
      <c r="L24" s="140"/>
      <c r="M24" s="132">
        <v>134</v>
      </c>
      <c r="N24" s="140"/>
      <c r="O24" s="185">
        <v>7987</v>
      </c>
      <c r="P24" s="97"/>
    </row>
    <row r="25" spans="1:16" s="98" customFormat="1" ht="19.5" customHeight="1" thickBot="1">
      <c r="A25" s="93"/>
      <c r="B25" s="94"/>
      <c r="C25" s="225"/>
      <c r="D25" s="156" t="s">
        <v>56</v>
      </c>
      <c r="E25" s="150" t="s">
        <v>61</v>
      </c>
      <c r="F25" s="119"/>
      <c r="G25" s="125">
        <v>8</v>
      </c>
      <c r="H25" s="126">
        <v>1</v>
      </c>
      <c r="I25" s="103">
        <v>30</v>
      </c>
      <c r="J25" s="140"/>
      <c r="K25" s="133">
        <v>26</v>
      </c>
      <c r="L25" s="140"/>
      <c r="M25" s="133">
        <v>35</v>
      </c>
      <c r="N25" s="140"/>
      <c r="O25" s="133">
        <v>14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0.9956927995209636</v>
      </c>
      <c r="H27" s="128">
        <f>1-H22/H23/H24</f>
        <v>0.9978622456131238</v>
      </c>
      <c r="I27" s="129">
        <f>1-I22/I23/I24</f>
        <v>0.9957650422699729</v>
      </c>
      <c r="J27" s="141"/>
      <c r="K27" s="104">
        <f>1-K22/K23/K24</f>
        <v>0.9969536230361155</v>
      </c>
      <c r="L27" s="141"/>
      <c r="M27" s="104">
        <f>1-M22/M23/M24</f>
        <v>0.998115203094119</v>
      </c>
      <c r="N27" s="141"/>
      <c r="O27" s="104">
        <f>1-O22/O23/O24</f>
        <v>0.9439311525587946</v>
      </c>
      <c r="P27" s="97"/>
    </row>
    <row r="28" spans="1:16" s="98" customFormat="1" ht="19.5" customHeight="1" thickBot="1" thickTop="1">
      <c r="A28" s="93"/>
      <c r="B28" s="94"/>
      <c r="C28" s="226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7"/>
      <c r="D29" s="159" t="s">
        <v>26</v>
      </c>
      <c r="E29" s="160" t="s">
        <v>62</v>
      </c>
      <c r="F29" s="120"/>
      <c r="G29" s="131">
        <f>+G25/G24*100</f>
        <v>0.2828854314002829</v>
      </c>
      <c r="H29" s="131">
        <f>+H25/H24*100</f>
        <v>0.07867820613690008</v>
      </c>
      <c r="I29" s="130">
        <f>+I25/I24*100</f>
        <v>0.8648025367541078</v>
      </c>
      <c r="J29" s="142"/>
      <c r="K29" s="105">
        <f>+K25/K24*100</f>
        <v>0.21757322175732216</v>
      </c>
      <c r="L29" s="142"/>
      <c r="M29" s="105">
        <f>+M25/M24</f>
        <v>0.26119402985074625</v>
      </c>
      <c r="N29" s="142"/>
      <c r="O29" s="105">
        <f>+O25/O24*100</f>
        <v>0.175284837861525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0.5459891979512573</v>
      </c>
      <c r="H32" s="198">
        <f>+(H27-H19)/(1-H19)</f>
        <v>0.6715189940263893</v>
      </c>
      <c r="I32" s="198">
        <f>+(I27-I19)/(1-I19)</f>
        <v>-0.3172496827456223</v>
      </c>
      <c r="J32" s="198"/>
      <c r="K32" s="198">
        <f>+(K27-K19)/(1-K19)</f>
        <v>0.6493177202849608</v>
      </c>
      <c r="L32" s="198"/>
      <c r="M32" s="198">
        <f>+(M27-M19)/(1-M19)</f>
        <v>-0.9019141330787245</v>
      </c>
      <c r="N32" s="198"/>
      <c r="O32" s="199">
        <f>+(O27-O19)/(1-O19)</f>
        <v>-2.407819087169833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0.5459891979512573</v>
      </c>
      <c r="H33" s="194">
        <f aca="true" t="shared" si="0" ref="H33:O33">IF(H32&gt;0,H32,0)</f>
        <v>0.6715189940263893</v>
      </c>
      <c r="I33" s="194">
        <f t="shared" si="0"/>
        <v>0</v>
      </c>
      <c r="J33" s="194"/>
      <c r="K33" s="194">
        <f t="shared" si="0"/>
        <v>0.6493177202849608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0.5205331671181646</v>
      </c>
      <c r="H34" s="194">
        <f>+(H20-H29)/H20</f>
        <v>0.9291187332099999</v>
      </c>
      <c r="I34" s="194">
        <f>+(I20-I29)/I20</f>
        <v>0.1351974632458922</v>
      </c>
      <c r="J34" s="194"/>
      <c r="K34" s="194">
        <f>+(K20-K29)/K20</f>
        <v>0.5648535564853556</v>
      </c>
      <c r="L34" s="194"/>
      <c r="M34" s="194">
        <f>+(M20-M29)/M20</f>
        <v>0.6268656716417911</v>
      </c>
      <c r="N34" s="194"/>
      <c r="O34" s="201">
        <f>+(O20-O29)/O20</f>
        <v>0.745964003099239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1.0665223650694218</v>
      </c>
      <c r="H35" s="194">
        <f aca="true" t="shared" si="1" ref="H35:O35">+H34+H33</f>
        <v>1.6006377272363892</v>
      </c>
      <c r="I35" s="194">
        <f t="shared" si="1"/>
        <v>0.1351974632458922</v>
      </c>
      <c r="J35" s="194"/>
      <c r="K35" s="194">
        <f t="shared" si="1"/>
        <v>1.2141712767703163</v>
      </c>
      <c r="L35" s="194"/>
      <c r="M35" s="194">
        <f t="shared" si="1"/>
        <v>0.6268656716417911</v>
      </c>
      <c r="N35" s="194"/>
      <c r="O35" s="201">
        <f t="shared" si="1"/>
        <v>0.745964003099239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1.0665223650694218</v>
      </c>
      <c r="H36" s="194">
        <f aca="true" t="shared" si="2" ref="H36:O36">IF(H35&gt;0,H35,0)</f>
        <v>1.6006377272363892</v>
      </c>
      <c r="I36" s="194">
        <f t="shared" si="2"/>
        <v>0.1351974632458922</v>
      </c>
      <c r="J36" s="194"/>
      <c r="K36" s="194">
        <f t="shared" si="2"/>
        <v>1.2141712767703163</v>
      </c>
      <c r="L36" s="194"/>
      <c r="M36" s="194">
        <f t="shared" si="2"/>
        <v>0.6268656716417911</v>
      </c>
      <c r="N36" s="194"/>
      <c r="O36" s="201">
        <f t="shared" si="2"/>
        <v>0.745964003099239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194449.59476540046</v>
      </c>
      <c r="H37" s="194">
        <f aca="true" t="shared" si="3" ref="H37:O37">+H36*H24*H18</f>
        <v>33830.21305785789</v>
      </c>
      <c r="I37" s="194">
        <f t="shared" si="3"/>
        <v>2228.2190000000005</v>
      </c>
      <c r="J37" s="194"/>
      <c r="K37" s="194">
        <f t="shared" si="3"/>
        <v>115160.6852135257</v>
      </c>
      <c r="L37" s="194"/>
      <c r="M37" s="194">
        <f t="shared" si="3"/>
        <v>12017.124</v>
      </c>
      <c r="N37" s="194"/>
      <c r="O37" s="201">
        <f t="shared" si="3"/>
        <v>29218.103072463764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194449.59476540046</v>
      </c>
      <c r="H38" s="205">
        <f aca="true" t="shared" si="4" ref="H38:O38">IF(H37&gt;0,H37,0)</f>
        <v>33830.21305785789</v>
      </c>
      <c r="I38" s="205">
        <f t="shared" si="4"/>
        <v>2228.2190000000005</v>
      </c>
      <c r="J38" s="206"/>
      <c r="K38" s="205">
        <f t="shared" si="4"/>
        <v>115160.6852135257</v>
      </c>
      <c r="L38" s="206"/>
      <c r="M38" s="205">
        <f t="shared" si="4"/>
        <v>12017.124</v>
      </c>
      <c r="N38" s="206"/>
      <c r="O38" s="207">
        <f t="shared" si="4"/>
        <v>29218.103072463764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194449.59476540046</v>
      </c>
      <c r="H41" s="108">
        <f>H38</f>
        <v>33830.21305785789</v>
      </c>
      <c r="I41" s="108">
        <f>I38</f>
        <v>2228.2190000000005</v>
      </c>
      <c r="J41" s="143"/>
      <c r="K41" s="108">
        <f>K38</f>
        <v>115160.6852135257</v>
      </c>
      <c r="L41" s="143"/>
      <c r="M41" s="108">
        <f>M38</f>
        <v>12017.124</v>
      </c>
      <c r="N41" s="143"/>
      <c r="O41" s="108">
        <f>O38</f>
        <v>29218.103072463764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42370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B32:B38"/>
    <mergeCell ref="D41:E41"/>
    <mergeCell ref="D14:E14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2017-04-24T18:00:10Z</cp:lastPrinted>
  <dcterms:created xsi:type="dcterms:W3CDTF">1998-04-21T14:04:37Z</dcterms:created>
  <dcterms:modified xsi:type="dcterms:W3CDTF">2017-07-28T12:34:58Z</dcterms:modified>
  <cp:category/>
  <cp:version/>
  <cp:contentType/>
  <cp:contentStatus/>
</cp:coreProperties>
</file>