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3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<sst xmlns="http://schemas.openxmlformats.org/spreadsheetml/2006/main" count="191" uniqueCount="70">
  <si>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</si>
  <si>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</si>
  <si>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</si>
  <si>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</si>
  <si>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</si>
  <si>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</si>
  <si>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</si>
  <si>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</si>
  <si>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</si>
  <si>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</si>
  <si>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</si>
  <si>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</si>
  <si>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</si>
  <si>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</si>
  <si>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</si>
  <si>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</si>
  <si>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</si>
  <si>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</si>
  <si>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</si>
  <si>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</si>
  <si>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</si>
  <si>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</si>
  <si>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</si>
  <si>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</si>
  <si>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</si>
  <si>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</si>
  <si>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</si>
  <si>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</si>
  <si>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</si>
  <si>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</si>
  <si>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</si>
  <si>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</si>
  <si>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</si>
  <si>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</si>
  <si>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</si>
  <si>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</si>
  <si>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</si>
  <si>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</si>
  <si>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</si>
  <si>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</si>
  <si>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</si>
  <si>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</si>
  <si>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</si>
  <si>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</si>
  <si>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</si>
  <si>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</si>
  <si>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</si>
  <si>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</si>
  <si>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</si>
  <si>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</si>
  <si>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</si>
  <si>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</si>
  <si>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</si>
  <si>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</si>
  <si>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</si>
  <si>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</si>
  <si>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</si>
  <si>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</si>
  <si>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</si>
  <si>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</si>
  <si>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</si>
  <si>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</si>
  <si>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</si>
  <si>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</si>
  <si>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</si>
  <si>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</si>
  <si>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Salidas</t>
  </si>
  <si>
    <t>Asociado al desempeño durante los doce meses anteriores a Junio de 2016</t>
  </si>
  <si>
    <t xml:space="preserve"> --</t>
  </si>
  <si>
    <t>ANEXO XII al Memorándum D.T.E.E. N°  279 /2017.-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</si>
</sst>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vertAlign val="subscript"/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7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8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0" xfId="0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7" fontId="19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9" fontId="6" fillId="0" borderId="23" xfId="0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left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 applyProtection="1">
      <alignment horizontal="left" vertical="center"/>
      <protection/>
    </xf>
    <xf numFmtId="0" fontId="26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 quotePrefix="1">
      <alignment horizontal="center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0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9" xfId="0" applyNumberFormat="1" applyFont="1" applyFill="1" applyBorder="1" applyAlignment="1" applyProtection="1" quotePrefix="1">
      <alignment horizontal="center" vertical="center"/>
      <protection/>
    </xf>
    <xf numFmtId="4" fontId="18" fillId="0" borderId="38" xfId="0" applyNumberFormat="1" applyFont="1" applyFill="1" applyBorder="1" applyAlignment="1" quotePrefix="1">
      <alignment horizontal="center" vertical="center"/>
    </xf>
    <xf numFmtId="166" fontId="29" fillId="33" borderId="40" xfId="0" applyNumberFormat="1" applyFont="1" applyFill="1" applyBorder="1" applyAlignment="1">
      <alignment horizontal="center"/>
    </xf>
    <xf numFmtId="0" fontId="29" fillId="33" borderId="40" xfId="0" applyFont="1" applyFill="1" applyBorder="1" applyAlignment="1">
      <alignment horizont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2" fillId="33" borderId="41" xfId="0" applyNumberFormat="1" applyFont="1" applyFill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2" fillId="33" borderId="0" xfId="0" applyNumberFormat="1" applyFont="1" applyFill="1" applyBorder="1" applyAlignment="1">
      <alignment horizontal="center"/>
    </xf>
    <xf numFmtId="2" fontId="23" fillId="33" borderId="41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42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20" xfId="0" applyNumberFormat="1" applyFont="1" applyFill="1" applyBorder="1" applyAlignment="1" applyProtection="1">
      <alignment horizontal="center" vertical="center"/>
      <protection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>
      <alignment/>
    </xf>
    <xf numFmtId="7" fontId="21" fillId="0" borderId="33" xfId="0" applyNumberFormat="1" applyFont="1" applyBorder="1" applyAlignment="1">
      <alignment horizontal="right"/>
    </xf>
    <xf numFmtId="7" fontId="21" fillId="0" borderId="43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7" fontId="21" fillId="0" borderId="33" xfId="0" applyNumberFormat="1" applyFont="1" applyBorder="1" applyAlignment="1">
      <alignment horizontal="center"/>
    </xf>
    <xf numFmtId="7" fontId="21" fillId="0" borderId="43" xfId="0" applyNumberFormat="1" applyFont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33" borderId="40" xfId="0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2" fillId="33" borderId="41" xfId="0" applyFont="1" applyFill="1" applyBorder="1" applyAlignment="1" applyProtection="1">
      <alignment horizontal="center"/>
      <protection/>
    </xf>
    <xf numFmtId="0" fontId="32" fillId="33" borderId="48" xfId="0" applyFont="1" applyFill="1" applyBorder="1" applyAlignment="1" applyProtection="1">
      <alignment horizontal="center"/>
      <protection/>
    </xf>
    <xf numFmtId="0" fontId="23" fillId="33" borderId="41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90950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90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28625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</a:t>
          </a:r>
          <a:r>
            <a:rPr lang="en-US" cap="none" sz="1600" b="1" i="0" u="none" baseline="-25000">
              <a:solidFill>
                <a:srgbClr val="000000"/>
              </a:solidFill>
            </a:rPr>
            <a:t>(salidas - transf. - reactivo)</a:t>
          </a:r>
          <a:r>
            <a:rPr lang="en-US" cap="none" sz="1600" b="1" i="0" u="none" baseline="0">
              <a:solidFill>
                <a:srgbClr val="000000"/>
              </a:solidFill>
            </a:rPr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61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63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K17" s="40" t="s">
        <v>68</v>
      </c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4592.2</v>
      </c>
      <c r="J18" s="40"/>
      <c r="K18" s="40">
        <f>I18*0.5</f>
        <v>2296.1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66</v>
      </c>
      <c r="F19" s="44"/>
      <c r="G19" s="44"/>
      <c r="H19" s="44"/>
      <c r="I19" s="40">
        <f>TPA!K35</f>
        <v>0</v>
      </c>
      <c r="J19" s="40"/>
      <c r="K19" s="40">
        <f>I19*0.5</f>
        <v>0</v>
      </c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49</v>
      </c>
      <c r="F20" s="44"/>
      <c r="G20" s="44"/>
      <c r="H20" s="44"/>
      <c r="I20" s="40">
        <f>TPA!M35</f>
        <v>1149.63</v>
      </c>
      <c r="J20" s="40"/>
      <c r="K20" s="40">
        <f>I20*0.5</f>
        <v>574.815</v>
      </c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50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470.65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66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49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51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0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66</v>
      </c>
      <c r="F31" s="39"/>
      <c r="G31" s="36"/>
      <c r="H31" s="36"/>
      <c r="I31" s="40">
        <f>SPSE!K35</f>
        <v>346.37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49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64</v>
      </c>
      <c r="G34" s="172"/>
      <c r="H34" s="168"/>
      <c r="I34" s="169">
        <f>SUM(I17:I32)</f>
        <v>6558.849999999999</v>
      </c>
      <c r="J34" s="169"/>
      <c r="K34" s="170">
        <f>SUM(K17:K32)</f>
        <v>2870.915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62</v>
      </c>
      <c r="G36" s="172"/>
      <c r="H36" s="173">
        <f>I34+K34</f>
        <v>9429.765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65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sheetProtection/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horizontalDpi="600" verticalDpi="600" orientation="landscape" paperSize="9" scale="7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279 /2017.-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Junio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2211.67</v>
      </c>
      <c r="H18" s="155"/>
      <c r="I18" s="154">
        <v>1627</v>
      </c>
      <c r="J18" s="155"/>
      <c r="K18" s="154">
        <v>89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2751.9700000000003</v>
      </c>
      <c r="H19" s="155"/>
      <c r="I19" s="156">
        <f>I18+EDERSA!I18+SPSE!I18</f>
        <v>1800</v>
      </c>
      <c r="J19" s="155"/>
      <c r="K19" s="156">
        <f>K18+EDERSA!K18+SPSE!K18</f>
        <v>106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42.38</v>
      </c>
      <c r="H28" s="130"/>
      <c r="I28" s="167">
        <v>12.75</v>
      </c>
      <c r="J28" s="130"/>
      <c r="K28" s="167">
        <v>9.78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12</v>
      </c>
      <c r="H29" s="166"/>
      <c r="I29" s="108">
        <v>9</v>
      </c>
      <c r="J29" s="166"/>
      <c r="K29" s="108">
        <v>4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3.53</v>
      </c>
      <c r="H31" s="162"/>
      <c r="I31" s="138">
        <f>IF(I29=0,0,ROUND(I28/I29,2))</f>
        <v>1.42</v>
      </c>
      <c r="J31" s="130"/>
      <c r="K31" s="138">
        <f>IF(K29=0,0,ROUND(K28/K29,2))</f>
        <v>2.45</v>
      </c>
      <c r="L31" s="162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0.54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4592.2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1149.63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57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PageLayoutView="0" workbookViewId="0" topLeftCell="A1">
      <selection activeCell="K30" sqref="K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279 /2017.-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52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Junio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331.3</v>
      </c>
      <c r="H18" s="158"/>
      <c r="I18" s="157">
        <v>163</v>
      </c>
      <c r="J18" s="158"/>
      <c r="K18" s="157">
        <v>15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74.65</v>
      </c>
      <c r="H28" s="130"/>
      <c r="I28" s="167">
        <v>12.2</v>
      </c>
      <c r="J28" s="130"/>
      <c r="K28" s="167">
        <v>449.07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11</v>
      </c>
      <c r="H29" s="166"/>
      <c r="I29" s="108">
        <v>9</v>
      </c>
      <c r="J29" s="166"/>
      <c r="K29" s="108">
        <v>5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6.79</v>
      </c>
      <c r="H31" s="130"/>
      <c r="I31" s="138">
        <f>IF(I29=0,0,ROUND(I28/I29,2))</f>
        <v>1.36</v>
      </c>
      <c r="J31" s="130"/>
      <c r="K31" s="138">
        <f>IF(K29=0,0,ROUND(K28/K29,2))</f>
        <v>89.81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3.32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470.65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="75" zoomScaleNormal="75" zoomScalePageLayoutView="0" workbookViewId="0" topLeftCell="A1">
      <selection activeCell="I30" sqref="I30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XII al Memorándum D.T.E.E. N°  279 /2017.-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Junio de 2016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55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2751.9700000000003</v>
      </c>
      <c r="H19" s="158"/>
      <c r="I19" s="159">
        <f>TPA!I19</f>
        <v>1800</v>
      </c>
      <c r="J19" s="158"/>
      <c r="K19" s="159">
        <f>TPA!K19</f>
        <v>106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23.27</v>
      </c>
      <c r="H28" s="130"/>
      <c r="I28" s="167">
        <v>219.87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5</v>
      </c>
      <c r="H29" s="166"/>
      <c r="I29" s="108">
        <v>3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4.65</v>
      </c>
      <c r="H31" s="130"/>
      <c r="I31" s="138">
        <f>IF(I29=0,0,ROUND(I28/I29,2))</f>
        <v>73.29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2.39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0</v>
      </c>
      <c r="J35" s="116"/>
      <c r="K35" s="96">
        <f>ROUND((K31/K25*K22+K23)*IF(K31&lt;K25,1,0)*(K18/K19),2)</f>
        <v>346.37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60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58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59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sheetProtection/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64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2017-06-26T15:22:18Z</cp:lastPrinted>
  <dcterms:created xsi:type="dcterms:W3CDTF">1998-04-21T14:04:37Z</dcterms:created>
  <dcterms:modified xsi:type="dcterms:W3CDTF">2017-07-25T18:43:50Z</dcterms:modified>
  <cp:category/>
  <cp:version/>
  <cp:contentType/>
  <cp:contentStatus/>
</cp:coreProperties>
</file>