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69" activeTab="0"/>
  </bookViews>
  <sheets>
    <sheet name="RESUMEN" sheetId="1" r:id="rId1"/>
    <sheet name="May03 - Oct03" sheetId="2" r:id="rId2"/>
    <sheet name="Nov03 - Abr04" sheetId="3" r:id="rId3"/>
    <sheet name="May04 - Oct04" sheetId="4" r:id="rId4"/>
  </sheets>
  <definedNames>
    <definedName name="_xlnm.Print_Area" localSheetId="1">'May03 - Oct03'!$A$1:$J$44</definedName>
    <definedName name="_xlnm.Print_Area" localSheetId="3">'May04 - Oct04'!$A$1:$J$44</definedName>
    <definedName name="_xlnm.Print_Area" localSheetId="2">'Nov03 - Abr04'!$A$1:$J$44</definedName>
  </definedNames>
  <calcPr fullCalcOnLoad="1"/>
</workbook>
</file>

<file path=xl/comments2.xml><?xml version="1.0" encoding="utf-8"?>
<comments xmlns="http://schemas.openxmlformats.org/spreadsheetml/2006/main">
  <authors>
    <author>Guillermo MIr</author>
  </authors>
  <commentList>
    <comment ref="E40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(EDEN) y la pot.de cada mes del semestre </t>
        </r>
      </text>
    </comment>
  </commentList>
</comments>
</file>

<file path=xl/sharedStrings.xml><?xml version="1.0" encoding="utf-8"?>
<sst xmlns="http://schemas.openxmlformats.org/spreadsheetml/2006/main" count="109" uniqueCount="44">
  <si>
    <t xml:space="preserve">ENTE NACIONAL REGULADOR </t>
  </si>
  <si>
    <t>DE LA ELECTRICIDAD</t>
  </si>
  <si>
    <t>CALIDAD DE SERVICIO - Resolución ex-S.E. Nº 159/94 y modificatorias</t>
  </si>
  <si>
    <t xml:space="preserve">Prestador de la F.T.T. : </t>
  </si>
  <si>
    <t xml:space="preserve">Semestre controlado: </t>
  </si>
  <si>
    <t xml:space="preserve">Tensión del suministro: </t>
  </si>
  <si>
    <t>Niveles admitidos</t>
  </si>
  <si>
    <t xml:space="preserve">Alternativa : </t>
  </si>
  <si>
    <t>INTERRUPCIONES VALIDAS para realizar los CARGOS</t>
  </si>
  <si>
    <t>Fecha y hora de inicio</t>
  </si>
  <si>
    <t>Fecha y hora de finalización</t>
  </si>
  <si>
    <t>Duración [hs:min]</t>
  </si>
  <si>
    <t>Duración [hs:min] &gt; 3´</t>
  </si>
  <si>
    <t>horas:min</t>
  </si>
  <si>
    <t>minutos</t>
  </si>
  <si>
    <t>Interrup.</t>
  </si>
  <si>
    <t xml:space="preserve">Consumo anual </t>
  </si>
  <si>
    <t>kWh</t>
  </si>
  <si>
    <t>Energía No Suministrada (ENS):</t>
  </si>
  <si>
    <t>Costo unitario de la Energía No Suministrada:</t>
  </si>
  <si>
    <t>$/kWh</t>
  </si>
  <si>
    <t>Costo de la Energía No Suministrada Total del semestre:</t>
  </si>
  <si>
    <t>Máxima reducción semestral aplicable (50% CDF)</t>
  </si>
  <si>
    <t>Reducción mensual en el peaje a facturar:</t>
  </si>
  <si>
    <t>*CDF: Costo Propio de Distribución asignable al cargo por potencia.</t>
  </si>
  <si>
    <t>MT</t>
  </si>
  <si>
    <t>Cod. Nemotécnico:</t>
  </si>
  <si>
    <t>TABLA RESUMEN</t>
  </si>
  <si>
    <t>Prestador de la F.T.T.:</t>
  </si>
  <si>
    <t>SANCION</t>
  </si>
  <si>
    <t>Semestral</t>
  </si>
  <si>
    <t>Mensual</t>
  </si>
  <si>
    <t>TOTAL</t>
  </si>
  <si>
    <t>SEMESTRE CONTROLADO</t>
  </si>
  <si>
    <t>Noviembre 2003 - Abril 2004</t>
  </si>
  <si>
    <t>EDEN S.A.</t>
  </si>
  <si>
    <t>Expte. ENRE N° 19081/05</t>
  </si>
  <si>
    <t>D</t>
  </si>
  <si>
    <t>Mayo 2003 - Octubre 2003</t>
  </si>
  <si>
    <t>Mayo 2004 - Octubre 2004</t>
  </si>
  <si>
    <t>CANECH1N</t>
  </si>
  <si>
    <t>Gran Usuario Menor:</t>
  </si>
  <si>
    <t>CANEPA HNOS. S.A.I.C.A. y F.</t>
  </si>
  <si>
    <t>ANEXO a la Resolución ENRE Nº  411 /2006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</si>
</sst>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d&quot;d &quot;h&quot;h &quot;mm&quot;m&quot;"/>
    <numFmt numFmtId="189" formatCode="#,##0.0"/>
    <numFmt numFmtId="190" formatCode="0.000000_);\(0.000000\)"/>
    <numFmt numFmtId="191" formatCode="dd/mm/yy\ \ hh:mm"/>
    <numFmt numFmtId="192" formatCode="dd/mm/yy\ \ \ hh:mm"/>
    <numFmt numFmtId="193" formatCode="h:mm"/>
    <numFmt numFmtId="194" formatCode="&quot;$&quot;#,##0.00"/>
    <numFmt numFmtId="195" formatCode="0.00000"/>
    <numFmt numFmtId="196" formatCode="0.0000"/>
    <numFmt numFmtId="197" formatCode="0.000"/>
    <numFmt numFmtId="198" formatCode="&quot;$&quot;\ #,##0.00"/>
    <numFmt numFmtId="199" formatCode="[h]:mm"/>
    <numFmt numFmtId="200" formatCode="dd/mm/yyyy\ \ hh:mm"/>
    <numFmt numFmtId="201" formatCode="0.0000000"/>
    <numFmt numFmtId="202" formatCode="0.000000000"/>
  </numFmts>
  <fonts count="20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Times New Roman"/>
      <family val="1"/>
    </font>
    <font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21">
      <alignment/>
      <protection/>
    </xf>
    <xf numFmtId="14" fontId="1" fillId="0" borderId="0" xfId="21" applyNumberFormat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4" fontId="3" fillId="0" borderId="0" xfId="21" applyNumberFormat="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4" fillId="0" borderId="0" xfId="21" applyFont="1" applyAlignment="1" quotePrefix="1">
      <alignment horizontal="centerContinuous"/>
      <protection/>
    </xf>
    <xf numFmtId="0" fontId="5" fillId="0" borderId="0" xfId="21" applyFont="1" applyBorder="1" applyAlignment="1" applyProtection="1">
      <alignment horizontal="centerContinuous" vertical="center"/>
      <protection/>
    </xf>
    <xf numFmtId="0" fontId="6" fillId="0" borderId="0" xfId="21" applyFont="1" applyAlignment="1">
      <alignment/>
      <protection/>
    </xf>
    <xf numFmtId="14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5" fillId="0" borderId="0" xfId="21" applyFont="1" applyAlignment="1">
      <alignment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14" fontId="1" fillId="0" borderId="2" xfId="21" applyNumberFormat="1" applyBorder="1">
      <alignment/>
      <protection/>
    </xf>
    <xf numFmtId="20" fontId="7" fillId="0" borderId="2" xfId="21" applyNumberFormat="1" applyFont="1" applyBorder="1">
      <alignment/>
      <protection/>
    </xf>
    <xf numFmtId="0" fontId="1" fillId="0" borderId="3" xfId="21" applyBorder="1">
      <alignment/>
      <protection/>
    </xf>
    <xf numFmtId="0" fontId="1" fillId="0" borderId="4" xfId="21" applyBorder="1">
      <alignment/>
      <protection/>
    </xf>
    <xf numFmtId="0" fontId="8" fillId="0" borderId="0" xfId="21" applyFont="1" applyBorder="1" applyAlignment="1" quotePrefix="1">
      <alignment horizontal="left"/>
      <protection/>
    </xf>
    <xf numFmtId="14" fontId="1" fillId="0" borderId="0" xfId="21" applyNumberFormat="1" applyBorder="1">
      <alignment/>
      <protection/>
    </xf>
    <xf numFmtId="0" fontId="1" fillId="0" borderId="0" xfId="21" applyBorder="1">
      <alignment/>
      <protection/>
    </xf>
    <xf numFmtId="0" fontId="1" fillId="0" borderId="5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Border="1" applyAlignment="1" quotePrefix="1">
      <alignment horizontal="left"/>
      <protection/>
    </xf>
    <xf numFmtId="20" fontId="7" fillId="0" borderId="0" xfId="21" applyNumberFormat="1" applyFont="1" applyBorder="1">
      <alignment/>
      <protection/>
    </xf>
    <xf numFmtId="0" fontId="1" fillId="0" borderId="0" xfId="21" applyBorder="1" applyAlignment="1" quotePrefix="1">
      <alignment horizontal="left"/>
      <protection/>
    </xf>
    <xf numFmtId="0" fontId="10" fillId="0" borderId="0" xfId="21" applyFont="1" applyBorder="1" applyAlignment="1" quotePrefix="1">
      <alignment horizontal="left"/>
      <protection/>
    </xf>
    <xf numFmtId="14" fontId="10" fillId="0" borderId="0" xfId="21" applyNumberFormat="1" applyFont="1" applyBorder="1" applyAlignment="1" quotePrefix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0" fontId="11" fillId="0" borderId="0" xfId="21" applyFont="1" applyBorder="1" applyAlignment="1" quotePrefix="1">
      <alignment horizontal="left"/>
      <protection/>
    </xf>
    <xf numFmtId="14" fontId="11" fillId="0" borderId="0" xfId="21" applyNumberFormat="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20" fontId="10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7" fillId="2" borderId="6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right"/>
      <protection/>
    </xf>
    <xf numFmtId="22" fontId="1" fillId="0" borderId="0" xfId="20" applyNumberFormat="1">
      <alignment/>
      <protection/>
    </xf>
    <xf numFmtId="20" fontId="1" fillId="0" borderId="0" xfId="20" applyNumberFormat="1">
      <alignment/>
      <protection/>
    </xf>
    <xf numFmtId="20" fontId="7" fillId="0" borderId="0" xfId="20" applyNumberFormat="1" applyFont="1">
      <alignment/>
      <protection/>
    </xf>
    <xf numFmtId="20" fontId="1" fillId="0" borderId="0" xfId="20" applyNumberFormat="1" applyBorder="1">
      <alignment/>
      <protection/>
    </xf>
    <xf numFmtId="20" fontId="7" fillId="0" borderId="0" xfId="20" applyNumberFormat="1" applyFont="1" applyBorder="1">
      <alignment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22" fontId="1" fillId="0" borderId="0" xfId="20" applyNumberFormat="1" applyBorder="1">
      <alignment/>
      <protection/>
    </xf>
    <xf numFmtId="14" fontId="1" fillId="0" borderId="0" xfId="21" applyNumberFormat="1" applyFill="1" applyBorder="1">
      <alignment/>
      <protection/>
    </xf>
    <xf numFmtId="20" fontId="1" fillId="0" borderId="0" xfId="21" applyNumberFormat="1" applyBorder="1">
      <alignment/>
      <protection/>
    </xf>
    <xf numFmtId="1" fontId="7" fillId="0" borderId="0" xfId="21" applyNumberFormat="1" applyFont="1" applyBorder="1">
      <alignment/>
      <protection/>
    </xf>
    <xf numFmtId="0" fontId="1" fillId="0" borderId="0" xfId="20">
      <alignment/>
      <protection/>
    </xf>
    <xf numFmtId="3" fontId="1" fillId="2" borderId="0" xfId="21" applyNumberFormat="1" applyFont="1" applyFill="1" applyBorder="1" applyAlignment="1">
      <alignment horizontal="right"/>
      <protection/>
    </xf>
    <xf numFmtId="0" fontId="1" fillId="0" borderId="0" xfId="21" applyBorder="1" applyAlignment="1">
      <alignment horizontal="left"/>
      <protection/>
    </xf>
    <xf numFmtId="4" fontId="1" fillId="2" borderId="0" xfId="21" applyNumberFormat="1" applyFill="1" applyBorder="1" applyAlignment="1" quotePrefix="1">
      <alignment horizontal="right"/>
      <protection/>
    </xf>
    <xf numFmtId="14" fontId="1" fillId="0" borderId="0" xfId="21" applyNumberFormat="1" applyBorder="1" applyAlignment="1">
      <alignment horizontal="left"/>
      <protection/>
    </xf>
    <xf numFmtId="4" fontId="1" fillId="2" borderId="0" xfId="21" applyNumberFormat="1" applyFont="1" applyFill="1" applyBorder="1" applyAlignment="1">
      <alignment horizontal="right"/>
      <protection/>
    </xf>
    <xf numFmtId="14" fontId="1" fillId="0" borderId="0" xfId="21" applyNumberFormat="1" applyBorder="1" applyAlignment="1" quotePrefix="1">
      <alignment horizontal="left"/>
      <protection/>
    </xf>
    <xf numFmtId="182" fontId="1" fillId="2" borderId="0" xfId="21" applyNumberFormat="1" applyFill="1" applyBorder="1" applyAlignment="1">
      <alignment horizontal="right"/>
      <protection/>
    </xf>
    <xf numFmtId="14" fontId="1" fillId="0" borderId="0" xfId="21" applyNumberFormat="1" applyFont="1" applyBorder="1" applyAlignment="1">
      <alignment horizontal="left"/>
      <protection/>
    </xf>
    <xf numFmtId="14" fontId="7" fillId="0" borderId="0" xfId="21" applyNumberFormat="1" applyFont="1" applyBorder="1" applyAlignment="1">
      <alignment horizontal="left"/>
      <protection/>
    </xf>
    <xf numFmtId="182" fontId="13" fillId="0" borderId="7" xfId="21" applyNumberFormat="1" applyFont="1" applyFill="1" applyBorder="1" applyAlignment="1">
      <alignment horizontal="right"/>
      <protection/>
    </xf>
    <xf numFmtId="0" fontId="1" fillId="0" borderId="8" xfId="21" applyBorder="1">
      <alignment/>
      <protection/>
    </xf>
    <xf numFmtId="0" fontId="1" fillId="0" borderId="9" xfId="21" applyBorder="1">
      <alignment/>
      <protection/>
    </xf>
    <xf numFmtId="0" fontId="1" fillId="0" borderId="10" xfId="21" applyBorder="1">
      <alignment/>
      <protection/>
    </xf>
    <xf numFmtId="22" fontId="1" fillId="0" borderId="0" xfId="0" applyNumberFormat="1" applyFont="1" applyBorder="1" applyAlignment="1">
      <alignment/>
    </xf>
    <xf numFmtId="14" fontId="1" fillId="0" borderId="0" xfId="21" applyNumberFormat="1" applyFont="1" applyBorder="1">
      <alignment/>
      <protection/>
    </xf>
    <xf numFmtId="199" fontId="7" fillId="0" borderId="0" xfId="21" applyNumberFormat="1" applyFont="1" applyBorder="1">
      <alignment/>
      <protection/>
    </xf>
    <xf numFmtId="20" fontId="1" fillId="0" borderId="4" xfId="21" applyNumberFormat="1" applyBorder="1">
      <alignment/>
      <protection/>
    </xf>
    <xf numFmtId="22" fontId="1" fillId="0" borderId="0" xfId="20" applyNumberFormat="1" applyFont="1" applyBorder="1">
      <alignment/>
      <protection/>
    </xf>
    <xf numFmtId="2" fontId="1" fillId="0" borderId="0" xfId="21" applyNumberFormat="1" applyFill="1" applyBorder="1">
      <alignment/>
      <protection/>
    </xf>
    <xf numFmtId="199" fontId="1" fillId="0" borderId="0" xfId="20" applyNumberFormat="1" applyBorder="1">
      <alignment/>
      <protection/>
    </xf>
    <xf numFmtId="199" fontId="7" fillId="0" borderId="0" xfId="20" applyNumberFormat="1" applyFont="1" applyBorder="1">
      <alignment/>
      <protection/>
    </xf>
    <xf numFmtId="201" fontId="7" fillId="0" borderId="0" xfId="20" applyNumberFormat="1" applyFont="1" applyBorder="1">
      <alignment/>
      <protection/>
    </xf>
    <xf numFmtId="202" fontId="1" fillId="0" borderId="0" xfId="21" applyNumberFormat="1" applyBorder="1">
      <alignment/>
      <protection/>
    </xf>
    <xf numFmtId="182" fontId="1" fillId="2" borderId="0" xfId="21" applyNumberFormat="1" applyFont="1" applyFill="1" applyBorder="1" applyAlignment="1">
      <alignment horizontal="right"/>
      <protection/>
    </xf>
    <xf numFmtId="0" fontId="1" fillId="0" borderId="11" xfId="19" applyBorder="1">
      <alignment/>
      <protection/>
    </xf>
    <xf numFmtId="0" fontId="1" fillId="0" borderId="12" xfId="19" applyBorder="1">
      <alignment/>
      <protection/>
    </xf>
    <xf numFmtId="194" fontId="1" fillId="0" borderId="12" xfId="19" applyNumberFormat="1" applyBorder="1">
      <alignment/>
      <protection/>
    </xf>
    <xf numFmtId="0" fontId="1" fillId="0" borderId="13" xfId="19" applyBorder="1">
      <alignment/>
      <protection/>
    </xf>
    <xf numFmtId="0" fontId="1" fillId="0" borderId="0" xfId="19">
      <alignment/>
      <protection/>
    </xf>
    <xf numFmtId="0" fontId="1" fillId="0" borderId="14" xfId="19" applyBorder="1">
      <alignment/>
      <protection/>
    </xf>
    <xf numFmtId="0" fontId="1" fillId="0" borderId="0" xfId="19" applyBorder="1">
      <alignment/>
      <protection/>
    </xf>
    <xf numFmtId="194" fontId="1" fillId="0" borderId="0" xfId="19" applyNumberFormat="1" applyBorder="1">
      <alignment/>
      <protection/>
    </xf>
    <xf numFmtId="0" fontId="1" fillId="0" borderId="15" xfId="19" applyBorder="1">
      <alignment/>
      <protection/>
    </xf>
    <xf numFmtId="0" fontId="1" fillId="0" borderId="0" xfId="19" applyBorder="1" applyAlignment="1">
      <alignment horizontal="center"/>
      <protection/>
    </xf>
    <xf numFmtId="194" fontId="1" fillId="0" borderId="0" xfId="19" applyNumberForma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0" fontId="9" fillId="0" borderId="0" xfId="21" applyFont="1" applyBorder="1" applyAlignment="1">
      <alignment horizontal="left"/>
      <protection/>
    </xf>
    <xf numFmtId="194" fontId="13" fillId="0" borderId="16" xfId="19" applyNumberFormat="1" applyFont="1" applyBorder="1" applyAlignment="1">
      <alignment horizontal="center"/>
      <protection/>
    </xf>
    <xf numFmtId="194" fontId="13" fillId="0" borderId="17" xfId="19" applyNumberFormat="1" applyFont="1" applyBorder="1" applyAlignment="1">
      <alignment horizontal="center"/>
      <protection/>
    </xf>
    <xf numFmtId="194" fontId="13" fillId="0" borderId="0" xfId="19" applyNumberFormat="1" applyFont="1" applyBorder="1" applyAlignment="1">
      <alignment horizontal="center"/>
      <protection/>
    </xf>
    <xf numFmtId="0" fontId="1" fillId="0" borderId="18" xfId="19" applyBorder="1" applyAlignment="1">
      <alignment horizontal="center"/>
      <protection/>
    </xf>
    <xf numFmtId="194" fontId="13" fillId="0" borderId="19" xfId="19" applyNumberFormat="1" applyFont="1" applyBorder="1" applyAlignment="1">
      <alignment horizontal="center"/>
      <protection/>
    </xf>
    <xf numFmtId="194" fontId="13" fillId="0" borderId="20" xfId="19" applyNumberFormat="1" applyFont="1" applyBorder="1" applyAlignment="1">
      <alignment horizontal="center"/>
      <protection/>
    </xf>
    <xf numFmtId="194" fontId="8" fillId="0" borderId="0" xfId="19" applyNumberFormat="1" applyFont="1" applyBorder="1" applyAlignment="1">
      <alignment horizontal="center"/>
      <protection/>
    </xf>
    <xf numFmtId="0" fontId="1" fillId="0" borderId="21" xfId="19" applyBorder="1">
      <alignment/>
      <protection/>
    </xf>
    <xf numFmtId="0" fontId="1" fillId="0" borderId="22" xfId="19" applyBorder="1">
      <alignment/>
      <protection/>
    </xf>
    <xf numFmtId="194" fontId="1" fillId="0" borderId="22" xfId="19" applyNumberFormat="1" applyBorder="1">
      <alignment/>
      <protection/>
    </xf>
    <xf numFmtId="0" fontId="1" fillId="0" borderId="23" xfId="19" applyBorder="1">
      <alignment/>
      <protection/>
    </xf>
    <xf numFmtId="194" fontId="1" fillId="0" borderId="0" xfId="19" applyNumberFormat="1">
      <alignment/>
      <protection/>
    </xf>
    <xf numFmtId="0" fontId="18" fillId="0" borderId="18" xfId="19" applyFont="1" applyBorder="1" applyAlignment="1">
      <alignment horizontal="center"/>
      <protection/>
    </xf>
    <xf numFmtId="194" fontId="19" fillId="0" borderId="19" xfId="19" applyNumberFormat="1" applyFont="1" applyBorder="1" applyAlignment="1">
      <alignment horizontal="center"/>
      <protection/>
    </xf>
    <xf numFmtId="14" fontId="9" fillId="0" borderId="24" xfId="21" applyNumberFormat="1" applyFont="1" applyBorder="1" applyAlignment="1">
      <alignment horizontal="center"/>
      <protection/>
    </xf>
    <xf numFmtId="0" fontId="9" fillId="0" borderId="25" xfId="21" applyFont="1" applyBorder="1" applyAlignment="1">
      <alignment horizontal="center"/>
      <protection/>
    </xf>
    <xf numFmtId="0" fontId="16" fillId="0" borderId="14" xfId="21" applyFont="1" applyBorder="1" applyAlignment="1" applyProtection="1">
      <alignment horizontal="center" vertical="center"/>
      <protection/>
    </xf>
    <xf numFmtId="0" fontId="16" fillId="0" borderId="0" xfId="21" applyFont="1" applyBorder="1" applyAlignment="1" applyProtection="1">
      <alignment horizontal="center" vertic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6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0" fontId="13" fillId="0" borderId="27" xfId="21" applyFont="1" applyBorder="1" applyAlignment="1">
      <alignment horizontal="center" vertical="center"/>
      <protection/>
    </xf>
    <xf numFmtId="194" fontId="13" fillId="0" borderId="28" xfId="19" applyNumberFormat="1" applyFont="1" applyBorder="1" applyAlignment="1">
      <alignment horizontal="center"/>
      <protection/>
    </xf>
    <xf numFmtId="194" fontId="13" fillId="0" borderId="29" xfId="19" applyNumberFormat="1" applyFont="1" applyBorder="1" applyAlignment="1">
      <alignment horizontal="center"/>
      <protection/>
    </xf>
    <xf numFmtId="0" fontId="7" fillId="2" borderId="30" xfId="21" applyFont="1" applyFill="1" applyBorder="1" applyAlignment="1">
      <alignment horizontal="center"/>
      <protection/>
    </xf>
    <xf numFmtId="0" fontId="7" fillId="2" borderId="31" xfId="21" applyFont="1" applyFill="1" applyBorder="1" applyAlignment="1">
      <alignment horizontal="center"/>
      <protection/>
    </xf>
    <xf numFmtId="0" fontId="7" fillId="2" borderId="32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OR15102" xfId="19"/>
    <cellStyle name="Normal_FOR8400 Anexo I" xfId="20"/>
    <cellStyle name="Normal_NOV96-ABR97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1</xdr:col>
      <xdr:colOff>371475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6200"/>
          <a:ext cx="2571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24"/>
  <sheetViews>
    <sheetView tabSelected="1" zoomScale="75" zoomScaleNormal="75" workbookViewId="0" topLeftCell="A1">
      <selection activeCell="B10" sqref="B10"/>
    </sheetView>
  </sheetViews>
  <sheetFormatPr defaultColWidth="11.421875" defaultRowHeight="12.75"/>
  <cols>
    <col min="1" max="1" width="10.28125" style="83" customWidth="1"/>
    <col min="2" max="2" width="8.421875" style="83" customWidth="1"/>
    <col min="3" max="3" width="7.28125" style="83" customWidth="1"/>
    <col min="4" max="4" width="32.8515625" style="83" customWidth="1"/>
    <col min="5" max="5" width="21.421875" style="83" customWidth="1"/>
    <col min="6" max="7" width="19.28125" style="103" customWidth="1"/>
    <col min="8" max="16384" width="10.28125" style="83" customWidth="1"/>
  </cols>
  <sheetData>
    <row r="1" spans="1:8" ht="26.25" customHeight="1">
      <c r="A1" s="79"/>
      <c r="B1" s="80"/>
      <c r="C1" s="80"/>
      <c r="D1" s="80"/>
      <c r="E1" s="80"/>
      <c r="F1" s="81"/>
      <c r="G1" s="81"/>
      <c r="H1" s="82"/>
    </row>
    <row r="2" spans="1:8" ht="18" customHeight="1">
      <c r="A2" s="84"/>
      <c r="B2" s="85"/>
      <c r="C2" s="85"/>
      <c r="D2" s="85"/>
      <c r="E2" s="85"/>
      <c r="F2" s="86"/>
      <c r="G2" s="86"/>
      <c r="H2" s="87"/>
    </row>
    <row r="3" spans="1:8" ht="11.25">
      <c r="A3" s="108" t="s">
        <v>0</v>
      </c>
      <c r="B3" s="109"/>
      <c r="C3" s="109"/>
      <c r="D3" s="85"/>
      <c r="E3" s="85"/>
      <c r="F3" s="86"/>
      <c r="G3" s="86"/>
      <c r="H3" s="87"/>
    </row>
    <row r="4" spans="1:8" ht="11.25">
      <c r="A4" s="108" t="s">
        <v>1</v>
      </c>
      <c r="B4" s="109"/>
      <c r="C4" s="109"/>
      <c r="D4" s="85"/>
      <c r="E4" s="85"/>
      <c r="F4" s="86"/>
      <c r="G4" s="86"/>
      <c r="H4" s="87"/>
    </row>
    <row r="5" spans="1:8" ht="11.25">
      <c r="A5" s="84"/>
      <c r="B5" s="85"/>
      <c r="C5" s="85"/>
      <c r="D5" s="85"/>
      <c r="E5" s="85"/>
      <c r="F5" s="86"/>
      <c r="G5" s="86"/>
      <c r="H5" s="87"/>
    </row>
    <row r="6" spans="1:8" ht="20.25" customHeight="1">
      <c r="A6" s="84"/>
      <c r="B6" s="110" t="s">
        <v>43</v>
      </c>
      <c r="C6" s="110"/>
      <c r="D6" s="110"/>
      <c r="E6" s="110"/>
      <c r="F6" s="110"/>
      <c r="G6" s="110"/>
      <c r="H6" s="111"/>
    </row>
    <row r="7" spans="1:8" ht="11.25">
      <c r="A7" s="108"/>
      <c r="B7" s="109"/>
      <c r="C7" s="85"/>
      <c r="D7" s="85"/>
      <c r="E7" s="85"/>
      <c r="F7" s="86"/>
      <c r="G7" s="86"/>
      <c r="H7" s="87"/>
    </row>
    <row r="8" spans="1:8" ht="20.25" customHeight="1">
      <c r="A8" s="84"/>
      <c r="B8" s="110" t="s">
        <v>27</v>
      </c>
      <c r="C8" s="110"/>
      <c r="D8" s="110"/>
      <c r="E8" s="110"/>
      <c r="F8" s="110"/>
      <c r="G8" s="110"/>
      <c r="H8" s="111"/>
    </row>
    <row r="9" spans="1:8" ht="11.25">
      <c r="A9" s="84"/>
      <c r="B9" s="85"/>
      <c r="C9" s="88"/>
      <c r="D9" s="85"/>
      <c r="E9" s="85"/>
      <c r="F9" s="89"/>
      <c r="G9" s="89"/>
      <c r="H9" s="87"/>
    </row>
    <row r="10" spans="1:8" ht="11.25">
      <c r="A10" s="84"/>
      <c r="B10" s="85"/>
      <c r="C10" s="88"/>
      <c r="D10" s="85"/>
      <c r="E10" s="85"/>
      <c r="F10" s="89"/>
      <c r="G10" s="89"/>
      <c r="H10" s="87"/>
    </row>
    <row r="11" spans="1:8" ht="15">
      <c r="A11" s="84"/>
      <c r="B11" s="85"/>
      <c r="C11" s="88"/>
      <c r="D11" s="25" t="s">
        <v>41</v>
      </c>
      <c r="E11" s="90" t="s">
        <v>42</v>
      </c>
      <c r="F11" s="89"/>
      <c r="G11" s="89"/>
      <c r="H11" s="87"/>
    </row>
    <row r="12" spans="1:8" ht="15">
      <c r="A12" s="84"/>
      <c r="B12" s="85"/>
      <c r="C12" s="88"/>
      <c r="D12" s="21" t="s">
        <v>28</v>
      </c>
      <c r="E12" s="90" t="s">
        <v>35</v>
      </c>
      <c r="F12" s="89"/>
      <c r="G12" s="89"/>
      <c r="H12" s="87"/>
    </row>
    <row r="13" spans="1:8" ht="15">
      <c r="A13" s="84"/>
      <c r="B13" s="85"/>
      <c r="C13" s="88"/>
      <c r="D13" s="21" t="s">
        <v>36</v>
      </c>
      <c r="E13" s="91"/>
      <c r="F13" s="89"/>
      <c r="G13" s="89"/>
      <c r="H13" s="87"/>
    </row>
    <row r="14" spans="1:8" ht="12.75">
      <c r="A14" s="84"/>
      <c r="B14" s="85"/>
      <c r="C14" s="88"/>
      <c r="D14" s="26"/>
      <c r="E14" s="85"/>
      <c r="F14" s="89"/>
      <c r="G14" s="89"/>
      <c r="H14" s="87"/>
    </row>
    <row r="15" spans="1:8" ht="12" thickBot="1">
      <c r="A15" s="84"/>
      <c r="B15" s="85"/>
      <c r="C15" s="85"/>
      <c r="D15" s="85"/>
      <c r="E15" s="85"/>
      <c r="F15" s="86"/>
      <c r="G15" s="86"/>
      <c r="H15" s="87"/>
    </row>
    <row r="16" spans="1:8" ht="14.25" thickBot="1" thickTop="1">
      <c r="A16" s="84"/>
      <c r="B16" s="85"/>
      <c r="C16" s="88"/>
      <c r="D16" s="112" t="s">
        <v>33</v>
      </c>
      <c r="E16" s="113"/>
      <c r="F16" s="116" t="s">
        <v>29</v>
      </c>
      <c r="G16" s="117"/>
      <c r="H16" s="87"/>
    </row>
    <row r="17" spans="1:8" ht="13.5" thickBot="1">
      <c r="A17" s="84"/>
      <c r="B17" s="85"/>
      <c r="C17" s="88"/>
      <c r="D17" s="114"/>
      <c r="E17" s="115"/>
      <c r="F17" s="92" t="s">
        <v>30</v>
      </c>
      <c r="G17" s="93" t="s">
        <v>31</v>
      </c>
      <c r="H17" s="87"/>
    </row>
    <row r="18" spans="1:8" ht="7.5" customHeight="1" thickBot="1" thickTop="1">
      <c r="A18" s="84"/>
      <c r="B18" s="85"/>
      <c r="C18" s="88"/>
      <c r="D18" s="26"/>
      <c r="E18" s="85"/>
      <c r="F18" s="94"/>
      <c r="G18" s="94"/>
      <c r="H18" s="87"/>
    </row>
    <row r="19" spans="1:8" ht="14.25" thickBot="1" thickTop="1">
      <c r="A19" s="84"/>
      <c r="B19" s="85"/>
      <c r="C19" s="95">
        <v>1</v>
      </c>
      <c r="D19" s="106" t="s">
        <v>38</v>
      </c>
      <c r="E19" s="107"/>
      <c r="F19" s="96">
        <f>G19*6</f>
        <v>5514.158219178082</v>
      </c>
      <c r="G19" s="97">
        <f>+'May03 - Oct03'!H41</f>
        <v>919.0263698630137</v>
      </c>
      <c r="H19" s="87"/>
    </row>
    <row r="20" spans="1:8" ht="14.25" thickBot="1" thickTop="1">
      <c r="A20" s="84"/>
      <c r="B20" s="85"/>
      <c r="C20" s="95">
        <v>2</v>
      </c>
      <c r="D20" s="106" t="s">
        <v>34</v>
      </c>
      <c r="E20" s="107"/>
      <c r="F20" s="96">
        <f>G20*6</f>
        <v>7178.683150684931</v>
      </c>
      <c r="G20" s="97">
        <f>+'Nov03 - Abr04'!H41</f>
        <v>1196.4471917808219</v>
      </c>
      <c r="H20" s="87"/>
    </row>
    <row r="21" spans="1:8" ht="14.25" thickBot="1" thickTop="1">
      <c r="A21" s="84"/>
      <c r="B21" s="85"/>
      <c r="C21" s="95">
        <v>3</v>
      </c>
      <c r="D21" s="106" t="s">
        <v>39</v>
      </c>
      <c r="E21" s="107"/>
      <c r="F21" s="96">
        <f>G21*6</f>
        <v>6036.965753424658</v>
      </c>
      <c r="G21" s="97">
        <f>+'May04 - Oct04'!H41</f>
        <v>1006.1609589041096</v>
      </c>
      <c r="H21" s="87"/>
    </row>
    <row r="22" spans="1:8" ht="17.25" thickBot="1" thickTop="1">
      <c r="A22" s="84"/>
      <c r="B22" s="85"/>
      <c r="C22" s="85"/>
      <c r="D22" s="85"/>
      <c r="E22" s="104" t="s">
        <v>32</v>
      </c>
      <c r="F22" s="105">
        <f>SUM(F19:F21)</f>
        <v>18729.807123287672</v>
      </c>
      <c r="G22" s="98"/>
      <c r="H22" s="87"/>
    </row>
    <row r="23" spans="1:8" ht="12" thickTop="1">
      <c r="A23" s="84"/>
      <c r="B23" s="85"/>
      <c r="C23" s="85"/>
      <c r="D23" s="85"/>
      <c r="E23" s="85"/>
      <c r="F23" s="86"/>
      <c r="G23" s="86"/>
      <c r="H23" s="87"/>
    </row>
    <row r="24" spans="1:8" ht="12" thickBot="1">
      <c r="A24" s="99"/>
      <c r="B24" s="100"/>
      <c r="C24" s="100"/>
      <c r="D24" s="100"/>
      <c r="E24" s="100"/>
      <c r="F24" s="101"/>
      <c r="G24" s="101"/>
      <c r="H24" s="102"/>
    </row>
  </sheetData>
  <mergeCells count="10">
    <mergeCell ref="D20:E20"/>
    <mergeCell ref="D21:E21"/>
    <mergeCell ref="A3:C3"/>
    <mergeCell ref="A4:C4"/>
    <mergeCell ref="B6:H6"/>
    <mergeCell ref="A7:B7"/>
    <mergeCell ref="D16:E17"/>
    <mergeCell ref="F16:G16"/>
    <mergeCell ref="D19:E19"/>
    <mergeCell ref="B8:H8"/>
  </mergeCells>
  <printOptions horizontalCentered="1" verticalCentered="1"/>
  <pageMargins left="0.75" right="0.75" top="0.2755905511811024" bottom="0.4330708661417323" header="0" footer="0"/>
  <pageSetup fitToHeight="1" fitToWidth="1" horizontalDpi="600" verticalDpi="600" orientation="landscape" paperSize="9" r:id="rId2"/>
  <headerFooter alignWithMargins="0">
    <oddFooter>&amp;L&amp;6&amp;F - &amp;A&amp;R&amp;6&amp;P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10.8515625" style="1" customWidth="1"/>
    <col min="2" max="2" width="13.57421875" style="1" customWidth="1"/>
    <col min="3" max="3" width="5.28125" style="1" customWidth="1"/>
    <col min="4" max="4" width="3.28125" style="1" customWidth="1"/>
    <col min="5" max="6" width="29.140625" style="1" customWidth="1"/>
    <col min="7" max="7" width="22.28125" style="1" customWidth="1"/>
    <col min="8" max="8" width="32.57421875" style="1" customWidth="1"/>
    <col min="9" max="9" width="13.00390625" style="1" customWidth="1"/>
    <col min="10" max="10" width="6.28125" style="1" customWidth="1"/>
    <col min="11" max="11" width="10.28125" style="1" customWidth="1"/>
    <col min="12" max="12" width="11.00390625" style="1" bestFit="1" customWidth="1"/>
    <col min="13" max="16384" width="10.28125" style="1" customWidth="1"/>
  </cols>
  <sheetData>
    <row r="1" spans="5:10" ht="32.25" customHeight="1">
      <c r="E1" s="2"/>
      <c r="F1" s="2"/>
      <c r="J1" s="3"/>
    </row>
    <row r="2" spans="2:10" s="4" customFormat="1" ht="20.25">
      <c r="B2" s="5" t="str">
        <f>+RESUMEN!B6</f>
        <v>ANEXO a la Resolución ENRE Nº  411 /2006</v>
      </c>
      <c r="C2" s="6"/>
      <c r="D2" s="6"/>
      <c r="E2" s="7"/>
      <c r="F2" s="7"/>
      <c r="G2" s="8"/>
      <c r="H2" s="8"/>
      <c r="I2" s="8"/>
      <c r="J2" s="8"/>
    </row>
    <row r="3" spans="3:8" s="4" customFormat="1" ht="17.25" customHeight="1">
      <c r="C3" s="9"/>
      <c r="D3" s="9"/>
      <c r="E3" s="7"/>
      <c r="F3" s="7"/>
      <c r="G3" s="8"/>
      <c r="H3" s="8"/>
    </row>
    <row r="4" spans="1:6" s="13" customFormat="1" ht="11.25">
      <c r="A4" s="10" t="s">
        <v>0</v>
      </c>
      <c r="B4" s="10"/>
      <c r="C4" s="11"/>
      <c r="D4" s="11"/>
      <c r="E4" s="12"/>
      <c r="F4" s="12"/>
    </row>
    <row r="5" spans="1:6" s="13" customFormat="1" ht="11.25">
      <c r="A5" s="10" t="s">
        <v>1</v>
      </c>
      <c r="B5" s="10"/>
      <c r="C5" s="14"/>
      <c r="D5" s="14"/>
      <c r="E5" s="12"/>
      <c r="F5" s="12"/>
    </row>
    <row r="6" spans="5:6" ht="12" thickBot="1">
      <c r="E6" s="2"/>
      <c r="F6" s="2"/>
    </row>
    <row r="7" spans="2:10" ht="12" thickTop="1">
      <c r="B7" s="15"/>
      <c r="C7" s="16"/>
      <c r="D7" s="16"/>
      <c r="E7" s="17"/>
      <c r="F7" s="17"/>
      <c r="G7" s="16"/>
      <c r="H7" s="18"/>
      <c r="I7" s="16"/>
      <c r="J7" s="19"/>
    </row>
    <row r="8" spans="2:10" ht="15">
      <c r="B8" s="20"/>
      <c r="D8" s="21" t="s">
        <v>2</v>
      </c>
      <c r="E8" s="22"/>
      <c r="F8" s="22"/>
      <c r="G8" s="23"/>
      <c r="H8" s="23"/>
      <c r="I8" s="23"/>
      <c r="J8" s="24"/>
    </row>
    <row r="9" spans="2:10" ht="15">
      <c r="B9" s="20"/>
      <c r="D9" s="25" t="str">
        <f>+RESUMEN!D11</f>
        <v>Gran Usuario Menor:</v>
      </c>
      <c r="E9" s="22"/>
      <c r="F9" s="49" t="str">
        <f>+RESUMEN!E11</f>
        <v>CANEPA HNOS. S.A.I.C.A. y F.</v>
      </c>
      <c r="G9" s="49"/>
      <c r="H9" s="23"/>
      <c r="I9" s="23"/>
      <c r="J9" s="24"/>
    </row>
    <row r="10" spans="2:10" ht="15">
      <c r="B10" s="20"/>
      <c r="D10" s="25" t="s">
        <v>26</v>
      </c>
      <c r="E10" s="22"/>
      <c r="F10" s="49" t="s">
        <v>40</v>
      </c>
      <c r="G10" s="49"/>
      <c r="H10" s="23"/>
      <c r="I10" s="23"/>
      <c r="J10" s="24"/>
    </row>
    <row r="11" spans="2:10" ht="15">
      <c r="B11" s="20"/>
      <c r="D11" s="21" t="s">
        <v>3</v>
      </c>
      <c r="E11" s="22"/>
      <c r="F11" s="49" t="str">
        <f>+RESUMEN!E12</f>
        <v>EDEN S.A.</v>
      </c>
      <c r="G11" s="23"/>
      <c r="H11" s="23"/>
      <c r="I11" s="23"/>
      <c r="J11" s="24"/>
    </row>
    <row r="12" spans="2:10" ht="12.75">
      <c r="B12" s="20"/>
      <c r="D12" s="26" t="s">
        <v>4</v>
      </c>
      <c r="E12" s="22"/>
      <c r="F12" s="69" t="str">
        <f>+RESUMEN!D19</f>
        <v>Mayo 2003 - Octubre 2003</v>
      </c>
      <c r="G12" s="23"/>
      <c r="H12" s="23"/>
      <c r="I12" s="23"/>
      <c r="J12" s="24"/>
    </row>
    <row r="13" spans="2:10" ht="11.25">
      <c r="B13" s="20"/>
      <c r="C13" s="23"/>
      <c r="D13" s="23"/>
      <c r="E13" s="22"/>
      <c r="F13" s="22"/>
      <c r="G13" s="23"/>
      <c r="H13" s="27"/>
      <c r="I13" s="23"/>
      <c r="J13" s="24"/>
    </row>
    <row r="14" spans="2:10" ht="11.25">
      <c r="B14" s="20"/>
      <c r="C14" s="28"/>
      <c r="D14" s="28"/>
      <c r="E14" s="22"/>
      <c r="F14" s="22"/>
      <c r="G14" s="23"/>
      <c r="H14" s="27"/>
      <c r="I14" s="23"/>
      <c r="J14" s="24"/>
    </row>
    <row r="15" spans="2:10" ht="12">
      <c r="B15" s="20"/>
      <c r="C15" s="29"/>
      <c r="D15" s="29"/>
      <c r="E15" s="30" t="str">
        <f>+RESUMEN!D13</f>
        <v>Expte. ENRE N° 19081/05</v>
      </c>
      <c r="F15" s="29" t="s">
        <v>5</v>
      </c>
      <c r="G15" s="31" t="s">
        <v>25</v>
      </c>
      <c r="H15" s="32" t="s">
        <v>6</v>
      </c>
      <c r="I15" s="23"/>
      <c r="J15" s="24"/>
    </row>
    <row r="16" spans="2:10" ht="12">
      <c r="B16" s="20"/>
      <c r="C16" s="33"/>
      <c r="D16" s="33"/>
      <c r="E16" s="34"/>
      <c r="F16" s="35" t="s">
        <v>7</v>
      </c>
      <c r="G16" s="31" t="s">
        <v>37</v>
      </c>
      <c r="H16" s="36" t="str">
        <f>IF(G15="MT","4 interrupciones/semestre",IF(G15="AT","3 interrupciones/semestre"," "))</f>
        <v>4 interrupciones/semestre</v>
      </c>
      <c r="I16" s="23"/>
      <c r="J16" s="24"/>
    </row>
    <row r="17" spans="2:10" ht="12">
      <c r="B17" s="20"/>
      <c r="C17" s="33"/>
      <c r="D17" s="33"/>
      <c r="E17" s="34"/>
      <c r="F17" s="34"/>
      <c r="G17" s="36"/>
      <c r="H17" s="36" t="str">
        <f>IF(G15="MT","3 horas/interrupción",IF(G15="AT","2 horas/interrupción"," "))</f>
        <v>3 horas/interrupción</v>
      </c>
      <c r="I17" s="23"/>
      <c r="J17" s="24"/>
    </row>
    <row r="18" spans="2:10" ht="12">
      <c r="B18" s="20"/>
      <c r="C18" s="36"/>
      <c r="D18" s="36"/>
      <c r="E18" s="34"/>
      <c r="F18" s="34"/>
      <c r="G18" s="36"/>
      <c r="H18" s="37"/>
      <c r="I18" s="23"/>
      <c r="J18" s="24"/>
    </row>
    <row r="19" spans="2:10" ht="11.25">
      <c r="B19" s="20"/>
      <c r="C19" s="38"/>
      <c r="D19" s="38"/>
      <c r="E19" s="118" t="s">
        <v>8</v>
      </c>
      <c r="F19" s="119"/>
      <c r="G19" s="119"/>
      <c r="H19" s="120"/>
      <c r="I19" s="23"/>
      <c r="J19" s="24"/>
    </row>
    <row r="20" spans="2:10" ht="11.25">
      <c r="B20" s="20"/>
      <c r="C20" s="39"/>
      <c r="D20" s="39"/>
      <c r="E20" s="39"/>
      <c r="F20" s="39"/>
      <c r="G20" s="39"/>
      <c r="H20" s="39"/>
      <c r="I20" s="23"/>
      <c r="J20" s="24"/>
    </row>
    <row r="21" spans="2:10" ht="11.25">
      <c r="B21" s="20"/>
      <c r="C21" s="40"/>
      <c r="D21" s="40"/>
      <c r="E21" s="41" t="s">
        <v>9</v>
      </c>
      <c r="F21" s="41" t="s">
        <v>10</v>
      </c>
      <c r="G21" s="42" t="s">
        <v>11</v>
      </c>
      <c r="H21" s="42" t="s">
        <v>12</v>
      </c>
      <c r="I21" s="23"/>
      <c r="J21" s="24"/>
    </row>
    <row r="22" spans="2:10" ht="11.25">
      <c r="B22" s="20"/>
      <c r="C22" s="23"/>
      <c r="D22" s="23"/>
      <c r="E22" s="43"/>
      <c r="F22" s="43"/>
      <c r="G22" s="44"/>
      <c r="H22" s="45"/>
      <c r="I22" s="45"/>
      <c r="J22" s="24"/>
    </row>
    <row r="23" spans="1:13" s="23" customFormat="1" ht="11.25">
      <c r="A23" s="22"/>
      <c r="B23" s="71"/>
      <c r="C23" s="22"/>
      <c r="D23" s="52"/>
      <c r="E23" s="68">
        <v>37861.59375</v>
      </c>
      <c r="F23" s="68">
        <v>37861.62430555555</v>
      </c>
      <c r="G23" s="46">
        <f>+F23-E23</f>
        <v>0.030555555553291924</v>
      </c>
      <c r="H23" s="75">
        <f aca="true" t="shared" si="0" ref="H23:H31">IF(G23&lt;(0.0020833)," ",G23)</f>
        <v>0.030555555553291924</v>
      </c>
      <c r="I23" s="47"/>
      <c r="J23" s="24"/>
      <c r="M23" s="77"/>
    </row>
    <row r="24" spans="1:13" s="23" customFormat="1" ht="11.25">
      <c r="A24" s="22"/>
      <c r="B24" s="71"/>
      <c r="C24" s="22"/>
      <c r="D24" s="52"/>
      <c r="E24" s="68">
        <v>37898.91180555556</v>
      </c>
      <c r="F24" s="68">
        <v>37898.95208333333</v>
      </c>
      <c r="G24" s="46">
        <f>+F24-E24</f>
        <v>0.040277777770825196</v>
      </c>
      <c r="H24" s="75">
        <f t="shared" si="0"/>
        <v>0.040277777770825196</v>
      </c>
      <c r="I24" s="47"/>
      <c r="J24" s="24"/>
      <c r="M24" s="77"/>
    </row>
    <row r="25" spans="1:10" s="23" customFormat="1" ht="11.25">
      <c r="A25" s="22"/>
      <c r="B25" s="71"/>
      <c r="C25" s="22"/>
      <c r="D25" s="52"/>
      <c r="E25" s="68">
        <v>37911.08541666667</v>
      </c>
      <c r="F25" s="68">
        <v>37911.15625</v>
      </c>
      <c r="G25" s="74">
        <f>+F25-E25</f>
        <v>0.07083333333139308</v>
      </c>
      <c r="H25" s="75">
        <f t="shared" si="0"/>
        <v>0.07083333333139308</v>
      </c>
      <c r="I25" s="47"/>
      <c r="J25" s="24"/>
    </row>
    <row r="26" spans="1:10" s="23" customFormat="1" ht="11.25">
      <c r="A26" s="22"/>
      <c r="B26" s="71"/>
      <c r="C26" s="22"/>
      <c r="D26" s="52"/>
      <c r="E26" s="68">
        <v>37911.81458333333</v>
      </c>
      <c r="F26" s="68">
        <v>37911.81805555556</v>
      </c>
      <c r="G26" s="74">
        <f>+F26-E26</f>
        <v>0.003472222226264421</v>
      </c>
      <c r="H26" s="75">
        <f t="shared" si="0"/>
        <v>0.003472222226264421</v>
      </c>
      <c r="I26" s="47"/>
      <c r="J26" s="24"/>
    </row>
    <row r="27" spans="1:10" s="23" customFormat="1" ht="11.25">
      <c r="A27" s="22"/>
      <c r="B27" s="71"/>
      <c r="C27" s="22"/>
      <c r="D27" s="52"/>
      <c r="E27" s="68">
        <v>37914.62152777778</v>
      </c>
      <c r="F27" s="68">
        <v>37914.66388888889</v>
      </c>
      <c r="G27" s="74">
        <f>+F27-E27</f>
        <v>0.04236111111094942</v>
      </c>
      <c r="H27" s="75">
        <f t="shared" si="0"/>
        <v>0.04236111111094942</v>
      </c>
      <c r="I27" s="47"/>
      <c r="J27" s="24"/>
    </row>
    <row r="28" spans="2:12" s="23" customFormat="1" ht="11.25">
      <c r="B28" s="20"/>
      <c r="D28" s="48"/>
      <c r="E28" s="68"/>
      <c r="F28" s="68"/>
      <c r="G28" s="74"/>
      <c r="H28" s="75" t="str">
        <f t="shared" si="0"/>
        <v> </v>
      </c>
      <c r="I28" s="47"/>
      <c r="J28" s="24"/>
      <c r="L28" s="46"/>
    </row>
    <row r="29" spans="2:10" s="23" customFormat="1" ht="11.25">
      <c r="B29" s="20"/>
      <c r="E29" s="50"/>
      <c r="F29" s="50"/>
      <c r="G29" s="74"/>
      <c r="H29" s="75" t="str">
        <f t="shared" si="0"/>
        <v> </v>
      </c>
      <c r="I29" s="47"/>
      <c r="J29" s="24"/>
    </row>
    <row r="30" spans="2:10" s="23" customFormat="1" ht="11.25">
      <c r="B30" s="20"/>
      <c r="E30" s="50"/>
      <c r="F30" s="50"/>
      <c r="G30" s="74"/>
      <c r="H30" s="75" t="str">
        <f t="shared" si="0"/>
        <v> </v>
      </c>
      <c r="I30" s="47"/>
      <c r="J30" s="24"/>
    </row>
    <row r="31" spans="2:10" s="23" customFormat="1" ht="11.25">
      <c r="B31" s="20"/>
      <c r="E31" s="72"/>
      <c r="F31" s="50"/>
      <c r="G31" s="74"/>
      <c r="H31" s="75" t="str">
        <f t="shared" si="0"/>
        <v> </v>
      </c>
      <c r="I31" s="76"/>
      <c r="J31" s="24"/>
    </row>
    <row r="32" spans="2:10" s="23" customFormat="1" ht="11.25">
      <c r="B32" s="20"/>
      <c r="E32" s="51"/>
      <c r="F32" s="51"/>
      <c r="G32" s="46"/>
      <c r="H32" s="47"/>
      <c r="J32" s="24"/>
    </row>
    <row r="33" spans="2:10" s="23" customFormat="1" ht="11.25">
      <c r="B33" s="20"/>
      <c r="F33" s="73"/>
      <c r="G33" s="52"/>
      <c r="H33" s="70">
        <f>SUM(H23:H32)</f>
        <v>0.18749999999272404</v>
      </c>
      <c r="I33" s="23" t="s">
        <v>13</v>
      </c>
      <c r="J33" s="24"/>
    </row>
    <row r="34" spans="2:10" ht="11.25">
      <c r="B34" s="20"/>
      <c r="C34" s="23"/>
      <c r="D34" s="23"/>
      <c r="E34" s="23"/>
      <c r="F34" s="51"/>
      <c r="G34" s="23"/>
      <c r="H34" s="53">
        <f>+HOUR(H33)*60+MINUTE(H33)</f>
        <v>270</v>
      </c>
      <c r="I34" s="23" t="s">
        <v>14</v>
      </c>
      <c r="J34" s="24"/>
    </row>
    <row r="35" spans="2:10" ht="11.25">
      <c r="B35" s="20"/>
      <c r="C35" s="23"/>
      <c r="D35" s="23"/>
      <c r="E35" s="23"/>
      <c r="F35" s="52"/>
      <c r="G35" s="23"/>
      <c r="H35" s="53">
        <f>COUNT(H23:H32)</f>
        <v>5</v>
      </c>
      <c r="I35" s="23" t="s">
        <v>15</v>
      </c>
      <c r="J35" s="24"/>
    </row>
    <row r="36" spans="2:10" ht="11.25">
      <c r="B36" s="20"/>
      <c r="C36" s="23"/>
      <c r="D36" s="23"/>
      <c r="E36" s="54" t="s">
        <v>16</v>
      </c>
      <c r="F36" s="54"/>
      <c r="G36" s="23"/>
      <c r="H36" s="55">
        <v>7156152</v>
      </c>
      <c r="I36" s="23" t="s">
        <v>17</v>
      </c>
      <c r="J36" s="24"/>
    </row>
    <row r="37" spans="2:10" ht="11.25">
      <c r="B37" s="20"/>
      <c r="C37" s="23"/>
      <c r="D37" s="23"/>
      <c r="E37" s="56" t="s">
        <v>18</v>
      </c>
      <c r="F37" s="56"/>
      <c r="G37" s="23"/>
      <c r="H37" s="57">
        <f>$H$36/525600*$H$34</f>
        <v>3676.1054794520546</v>
      </c>
      <c r="I37" s="23" t="s">
        <v>17</v>
      </c>
      <c r="J37" s="24"/>
    </row>
    <row r="38" spans="2:10" ht="11.25">
      <c r="B38" s="20"/>
      <c r="C38" s="23"/>
      <c r="D38" s="23"/>
      <c r="E38" s="58" t="s">
        <v>19</v>
      </c>
      <c r="F38" s="58"/>
      <c r="G38" s="23"/>
      <c r="H38" s="59">
        <v>1.5</v>
      </c>
      <c r="I38" s="23" t="s">
        <v>20</v>
      </c>
      <c r="J38" s="24"/>
    </row>
    <row r="39" spans="2:10" ht="11.25">
      <c r="B39" s="20"/>
      <c r="C39" s="23"/>
      <c r="D39" s="23"/>
      <c r="E39" s="60" t="s">
        <v>21</v>
      </c>
      <c r="F39" s="60"/>
      <c r="G39" s="23"/>
      <c r="H39" s="61">
        <f>+$H$37*$H$38</f>
        <v>5514.158219178082</v>
      </c>
      <c r="I39" s="23"/>
      <c r="J39" s="24"/>
    </row>
    <row r="40" spans="2:10" ht="12" thickBot="1">
      <c r="B40" s="20"/>
      <c r="C40" s="23"/>
      <c r="D40" s="23"/>
      <c r="E40" s="62" t="s">
        <v>22</v>
      </c>
      <c r="F40" s="60"/>
      <c r="G40" s="23"/>
      <c r="H40" s="78">
        <f>2.98*6316*0.5</f>
        <v>9410.84</v>
      </c>
      <c r="I40" s="23"/>
      <c r="J40" s="24"/>
    </row>
    <row r="41" spans="2:10" ht="13.5" thickBot="1">
      <c r="B41" s="20"/>
      <c r="C41" s="23"/>
      <c r="D41" s="23"/>
      <c r="E41" s="63" t="s">
        <v>23</v>
      </c>
      <c r="F41" s="63"/>
      <c r="G41" s="23"/>
      <c r="H41" s="64">
        <f>IF($H$39&gt;=$H$40,$H$40/6,$H$39/6)</f>
        <v>919.0263698630137</v>
      </c>
      <c r="I41" s="23"/>
      <c r="J41" s="24"/>
    </row>
    <row r="42" spans="2:10" ht="11.25">
      <c r="B42" s="20"/>
      <c r="C42" s="23"/>
      <c r="D42" s="23"/>
      <c r="E42" s="58"/>
      <c r="F42" s="58"/>
      <c r="G42" s="23"/>
      <c r="H42" s="23"/>
      <c r="I42" s="23"/>
      <c r="J42" s="24"/>
    </row>
    <row r="43" spans="2:10" ht="11.25">
      <c r="B43" s="20"/>
      <c r="C43" s="49" t="s">
        <v>24</v>
      </c>
      <c r="D43" s="23"/>
      <c r="E43" s="23"/>
      <c r="F43" s="23"/>
      <c r="G43" s="23"/>
      <c r="H43" s="23"/>
      <c r="I43" s="23"/>
      <c r="J43" s="24"/>
    </row>
    <row r="44" spans="2:10" ht="12" thickBot="1">
      <c r="B44" s="65"/>
      <c r="C44" s="66"/>
      <c r="D44" s="66"/>
      <c r="E44" s="66"/>
      <c r="F44" s="66"/>
      <c r="G44" s="66"/>
      <c r="H44" s="66"/>
      <c r="I44" s="66"/>
      <c r="J44" s="67"/>
    </row>
    <row r="45" ht="12" thickTop="1"/>
  </sheetData>
  <mergeCells count="1">
    <mergeCell ref="E19:H19"/>
  </mergeCells>
  <printOptions horizontalCentered="1" verticalCentered="1"/>
  <pageMargins left="0.75" right="0.75" top="0.2755905511811024" bottom="0.4330708661417323" header="0" footer="0"/>
  <pageSetup fitToHeight="1" fitToWidth="1" horizontalDpi="600" verticalDpi="600" orientation="landscape" paperSize="9" scale="88" r:id="rId4"/>
  <headerFooter alignWithMargins="0">
    <oddFooter>&amp;L&amp;6&amp;F - &amp;A&amp;R&amp;6&amp;P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workbookViewId="0" topLeftCell="A1">
      <selection activeCell="E12" sqref="E12"/>
    </sheetView>
  </sheetViews>
  <sheetFormatPr defaultColWidth="11.421875" defaultRowHeight="12.75"/>
  <cols>
    <col min="1" max="1" width="10.8515625" style="1" customWidth="1"/>
    <col min="2" max="2" width="13.57421875" style="1" customWidth="1"/>
    <col min="3" max="3" width="5.28125" style="1" customWidth="1"/>
    <col min="4" max="4" width="3.28125" style="1" customWidth="1"/>
    <col min="5" max="6" width="29.140625" style="1" customWidth="1"/>
    <col min="7" max="7" width="22.28125" style="1" customWidth="1"/>
    <col min="8" max="8" width="32.57421875" style="1" customWidth="1"/>
    <col min="9" max="9" width="13.00390625" style="1" customWidth="1"/>
    <col min="10" max="10" width="6.28125" style="1" customWidth="1"/>
    <col min="11" max="11" width="10.28125" style="1" customWidth="1"/>
    <col min="12" max="12" width="11.00390625" style="1" bestFit="1" customWidth="1"/>
    <col min="13" max="16384" width="10.28125" style="1" customWidth="1"/>
  </cols>
  <sheetData>
    <row r="1" spans="5:10" ht="32.25" customHeight="1">
      <c r="E1" s="2"/>
      <c r="F1" s="2"/>
      <c r="J1" s="3"/>
    </row>
    <row r="2" spans="2:10" s="4" customFormat="1" ht="20.25">
      <c r="B2" s="5" t="str">
        <f>+RESUMEN!B6</f>
        <v>ANEXO a la Resolución ENRE Nº  411 /2006</v>
      </c>
      <c r="C2" s="6"/>
      <c r="D2" s="6"/>
      <c r="E2" s="7"/>
      <c r="F2" s="7"/>
      <c r="G2" s="8"/>
      <c r="H2" s="8"/>
      <c r="I2" s="8"/>
      <c r="J2" s="8"/>
    </row>
    <row r="3" spans="3:8" s="4" customFormat="1" ht="17.25" customHeight="1">
      <c r="C3" s="9"/>
      <c r="D3" s="9"/>
      <c r="E3" s="7"/>
      <c r="F3" s="7"/>
      <c r="G3" s="8"/>
      <c r="H3" s="8"/>
    </row>
    <row r="4" spans="1:6" s="13" customFormat="1" ht="11.25">
      <c r="A4" s="10" t="s">
        <v>0</v>
      </c>
      <c r="B4" s="10"/>
      <c r="C4" s="11"/>
      <c r="D4" s="11"/>
      <c r="E4" s="12"/>
      <c r="F4" s="12"/>
    </row>
    <row r="5" spans="1:6" s="13" customFormat="1" ht="11.25">
      <c r="A5" s="10" t="s">
        <v>1</v>
      </c>
      <c r="B5" s="10"/>
      <c r="C5" s="14"/>
      <c r="D5" s="14"/>
      <c r="E5" s="12"/>
      <c r="F5" s="12"/>
    </row>
    <row r="6" spans="5:6" ht="12" thickBot="1">
      <c r="E6" s="2"/>
      <c r="F6" s="2"/>
    </row>
    <row r="7" spans="2:10" ht="12" thickTop="1">
      <c r="B7" s="15"/>
      <c r="C7" s="16"/>
      <c r="D7" s="16"/>
      <c r="E7" s="17"/>
      <c r="F7" s="17"/>
      <c r="G7" s="16"/>
      <c r="H7" s="18"/>
      <c r="I7" s="16"/>
      <c r="J7" s="19"/>
    </row>
    <row r="8" spans="2:10" ht="15">
      <c r="B8" s="20"/>
      <c r="D8" s="21" t="s">
        <v>2</v>
      </c>
      <c r="E8" s="22"/>
      <c r="F8" s="22"/>
      <c r="G8" s="23"/>
      <c r="H8" s="23"/>
      <c r="I8" s="23"/>
      <c r="J8" s="24"/>
    </row>
    <row r="9" spans="2:10" ht="15">
      <c r="B9" s="20"/>
      <c r="D9" s="25" t="str">
        <f>+RESUMEN!D11</f>
        <v>Gran Usuario Menor:</v>
      </c>
      <c r="E9" s="22"/>
      <c r="F9" s="49" t="str">
        <f>+RESUMEN!E11</f>
        <v>CANEPA HNOS. S.A.I.C.A. y F.</v>
      </c>
      <c r="G9" s="49"/>
      <c r="H9" s="23"/>
      <c r="I9" s="23"/>
      <c r="J9" s="24"/>
    </row>
    <row r="10" spans="2:10" ht="15">
      <c r="B10" s="20"/>
      <c r="D10" s="25" t="s">
        <v>26</v>
      </c>
      <c r="E10" s="22"/>
      <c r="F10" s="49" t="s">
        <v>40</v>
      </c>
      <c r="G10" s="49"/>
      <c r="H10" s="23"/>
      <c r="I10" s="23"/>
      <c r="J10" s="24"/>
    </row>
    <row r="11" spans="2:10" ht="15">
      <c r="B11" s="20"/>
      <c r="D11" s="21" t="s">
        <v>3</v>
      </c>
      <c r="E11" s="22"/>
      <c r="F11" s="49" t="str">
        <f>+RESUMEN!E12</f>
        <v>EDEN S.A.</v>
      </c>
      <c r="G11" s="23"/>
      <c r="H11" s="23"/>
      <c r="I11" s="23"/>
      <c r="J11" s="24"/>
    </row>
    <row r="12" spans="2:10" ht="12.75">
      <c r="B12" s="20"/>
      <c r="D12" s="26" t="s">
        <v>4</v>
      </c>
      <c r="E12" s="22"/>
      <c r="F12" s="69" t="s">
        <v>34</v>
      </c>
      <c r="G12" s="23"/>
      <c r="H12" s="23"/>
      <c r="I12" s="23"/>
      <c r="J12" s="24"/>
    </row>
    <row r="13" spans="2:10" ht="11.25">
      <c r="B13" s="20"/>
      <c r="C13" s="23"/>
      <c r="D13" s="23"/>
      <c r="E13" s="22"/>
      <c r="F13" s="22"/>
      <c r="G13" s="23"/>
      <c r="H13" s="27"/>
      <c r="I13" s="23"/>
      <c r="J13" s="24"/>
    </row>
    <row r="14" spans="2:10" ht="11.25">
      <c r="B14" s="20"/>
      <c r="C14" s="28"/>
      <c r="D14" s="28"/>
      <c r="E14" s="22"/>
      <c r="F14" s="22"/>
      <c r="G14" s="23"/>
      <c r="H14" s="27"/>
      <c r="I14" s="23"/>
      <c r="J14" s="24"/>
    </row>
    <row r="15" spans="2:10" ht="12">
      <c r="B15" s="20"/>
      <c r="C15" s="29"/>
      <c r="D15" s="29"/>
      <c r="E15" s="30" t="str">
        <f>+RESUMEN!D13</f>
        <v>Expte. ENRE N° 19081/05</v>
      </c>
      <c r="F15" s="29" t="s">
        <v>5</v>
      </c>
      <c r="G15" s="31" t="s">
        <v>25</v>
      </c>
      <c r="H15" s="32" t="s">
        <v>6</v>
      </c>
      <c r="I15" s="23"/>
      <c r="J15" s="24"/>
    </row>
    <row r="16" spans="2:10" ht="12">
      <c r="B16" s="20"/>
      <c r="C16" s="33"/>
      <c r="D16" s="33"/>
      <c r="E16" s="34"/>
      <c r="F16" s="35" t="s">
        <v>7</v>
      </c>
      <c r="G16" s="31" t="s">
        <v>37</v>
      </c>
      <c r="H16" s="36" t="str">
        <f>IF(G15="MT","4 interrupciones/semestre",IF(G15="AT","3 interrupciones/semestre"," "))</f>
        <v>4 interrupciones/semestre</v>
      </c>
      <c r="I16" s="23"/>
      <c r="J16" s="24"/>
    </row>
    <row r="17" spans="2:10" ht="12">
      <c r="B17" s="20"/>
      <c r="C17" s="33"/>
      <c r="D17" s="33"/>
      <c r="E17" s="34"/>
      <c r="F17" s="34"/>
      <c r="G17" s="36"/>
      <c r="H17" s="36" t="str">
        <f>IF(G15="MT","3 horas/interrupción",IF(G15="AT","2 horas/interrupción"," "))</f>
        <v>3 horas/interrupción</v>
      </c>
      <c r="I17" s="23"/>
      <c r="J17" s="24"/>
    </row>
    <row r="18" spans="2:10" ht="12">
      <c r="B18" s="20"/>
      <c r="C18" s="36"/>
      <c r="D18" s="36"/>
      <c r="E18" s="34"/>
      <c r="F18" s="34"/>
      <c r="G18" s="36"/>
      <c r="H18" s="37"/>
      <c r="I18" s="23"/>
      <c r="J18" s="24"/>
    </row>
    <row r="19" spans="2:10" ht="11.25">
      <c r="B19" s="20"/>
      <c r="C19" s="38"/>
      <c r="D19" s="38"/>
      <c r="E19" s="118" t="s">
        <v>8</v>
      </c>
      <c r="F19" s="119"/>
      <c r="G19" s="119"/>
      <c r="H19" s="120"/>
      <c r="I19" s="23"/>
      <c r="J19" s="24"/>
    </row>
    <row r="20" spans="2:10" ht="11.25">
      <c r="B20" s="20"/>
      <c r="C20" s="39"/>
      <c r="D20" s="39"/>
      <c r="E20" s="39"/>
      <c r="F20" s="39"/>
      <c r="G20" s="39"/>
      <c r="H20" s="39"/>
      <c r="I20" s="23"/>
      <c r="J20" s="24"/>
    </row>
    <row r="21" spans="2:10" ht="11.25">
      <c r="B21" s="20"/>
      <c r="C21" s="40"/>
      <c r="D21" s="40"/>
      <c r="E21" s="41" t="s">
        <v>9</v>
      </c>
      <c r="F21" s="41" t="s">
        <v>10</v>
      </c>
      <c r="G21" s="42" t="s">
        <v>11</v>
      </c>
      <c r="H21" s="42" t="s">
        <v>12</v>
      </c>
      <c r="I21" s="23"/>
      <c r="J21" s="24"/>
    </row>
    <row r="22" spans="2:10" ht="11.25">
      <c r="B22" s="20"/>
      <c r="C22" s="23"/>
      <c r="D22" s="23"/>
      <c r="E22" s="43"/>
      <c r="F22" s="43"/>
      <c r="G22" s="44"/>
      <c r="H22" s="45"/>
      <c r="I22" s="45"/>
      <c r="J22" s="24"/>
    </row>
    <row r="23" spans="1:13" s="23" customFormat="1" ht="11.25">
      <c r="A23" s="22"/>
      <c r="B23" s="71"/>
      <c r="C23" s="22"/>
      <c r="D23" s="52"/>
      <c r="E23" s="68">
        <v>37936.44097222222</v>
      </c>
      <c r="F23" s="68">
        <v>37936.52638888889</v>
      </c>
      <c r="G23" s="46">
        <f aca="true" t="shared" si="0" ref="G23:G30">+F23-E23</f>
        <v>0.08541666666860692</v>
      </c>
      <c r="H23" s="75">
        <f aca="true" t="shared" si="1" ref="H23:H31">IF(G23&lt;(0.0020833)," ",G23)</f>
        <v>0.08541666666860692</v>
      </c>
      <c r="I23" s="47"/>
      <c r="J23" s="24"/>
      <c r="M23" s="77"/>
    </row>
    <row r="24" spans="1:13" s="23" customFormat="1" ht="11.25">
      <c r="A24" s="22"/>
      <c r="B24" s="71"/>
      <c r="C24" s="22"/>
      <c r="D24" s="52"/>
      <c r="E24" s="68">
        <v>37981.54583333333</v>
      </c>
      <c r="F24" s="68">
        <v>37981.561111111114</v>
      </c>
      <c r="G24" s="46">
        <f t="shared" si="0"/>
        <v>0.01527777778392192</v>
      </c>
      <c r="H24" s="75">
        <f t="shared" si="1"/>
        <v>0.01527777778392192</v>
      </c>
      <c r="I24" s="47"/>
      <c r="J24" s="24"/>
      <c r="M24" s="77"/>
    </row>
    <row r="25" spans="1:10" s="23" customFormat="1" ht="11.25">
      <c r="A25" s="22"/>
      <c r="B25" s="71"/>
      <c r="C25" s="22"/>
      <c r="D25" s="52"/>
      <c r="E25" s="68">
        <v>38004.285416666666</v>
      </c>
      <c r="F25" s="68">
        <v>38004.32986111111</v>
      </c>
      <c r="G25" s="74">
        <f t="shared" si="0"/>
        <v>0.04444444444379769</v>
      </c>
      <c r="H25" s="75">
        <f t="shared" si="1"/>
        <v>0.04444444444379769</v>
      </c>
      <c r="I25" s="47"/>
      <c r="J25" s="24"/>
    </row>
    <row r="26" spans="1:10" s="23" customFormat="1" ht="11.25">
      <c r="A26" s="22"/>
      <c r="B26" s="71"/>
      <c r="C26" s="22"/>
      <c r="D26" s="52"/>
      <c r="E26" s="68">
        <v>38004.54375</v>
      </c>
      <c r="F26" s="68">
        <v>38004.55763888889</v>
      </c>
      <c r="G26" s="74">
        <f t="shared" si="0"/>
        <v>0.013888888890505768</v>
      </c>
      <c r="H26" s="75">
        <f t="shared" si="1"/>
        <v>0.013888888890505768</v>
      </c>
      <c r="I26" s="47"/>
      <c r="J26" s="24"/>
    </row>
    <row r="27" spans="1:10" s="23" customFormat="1" ht="11.25">
      <c r="A27" s="22"/>
      <c r="B27" s="71"/>
      <c r="C27" s="22"/>
      <c r="D27" s="52"/>
      <c r="E27" s="68">
        <v>38011.25208333333</v>
      </c>
      <c r="F27" s="68">
        <v>38011.25347222222</v>
      </c>
      <c r="G27" s="74">
        <f t="shared" si="0"/>
        <v>0.0013888888861401938</v>
      </c>
      <c r="H27" s="75" t="str">
        <f t="shared" si="1"/>
        <v> </v>
      </c>
      <c r="I27" s="47"/>
      <c r="J27" s="24"/>
    </row>
    <row r="28" spans="2:12" s="23" customFormat="1" ht="11.25">
      <c r="B28" s="20"/>
      <c r="D28" s="48"/>
      <c r="E28" s="68">
        <v>38021.376388888886</v>
      </c>
      <c r="F28" s="68">
        <v>38021.44375</v>
      </c>
      <c r="G28" s="74">
        <f t="shared" si="0"/>
        <v>0.06736111111240461</v>
      </c>
      <c r="H28" s="75">
        <f t="shared" si="1"/>
        <v>0.06736111111240461</v>
      </c>
      <c r="I28" s="47"/>
      <c r="J28" s="24"/>
      <c r="L28" s="46"/>
    </row>
    <row r="29" spans="2:10" s="23" customFormat="1" ht="11.25">
      <c r="B29" s="20"/>
      <c r="E29" s="50">
        <v>38025.35555555556</v>
      </c>
      <c r="F29" s="50">
        <v>38025.35902777778</v>
      </c>
      <c r="G29" s="74">
        <f t="shared" si="0"/>
        <v>0.0034722222189884633</v>
      </c>
      <c r="H29" s="75">
        <f t="shared" si="1"/>
        <v>0.0034722222189884633</v>
      </c>
      <c r="I29" s="47"/>
      <c r="J29" s="24"/>
    </row>
    <row r="30" spans="2:10" s="23" customFormat="1" ht="11.25">
      <c r="B30" s="20"/>
      <c r="E30" s="50">
        <v>38032.28472222222</v>
      </c>
      <c r="F30" s="50">
        <v>38032.30625</v>
      </c>
      <c r="G30" s="74">
        <f t="shared" si="0"/>
        <v>0.021527777782466728</v>
      </c>
      <c r="H30" s="75">
        <f t="shared" si="1"/>
        <v>0.021527777782466728</v>
      </c>
      <c r="I30" s="47"/>
      <c r="J30" s="24"/>
    </row>
    <row r="31" spans="2:10" s="23" customFormat="1" ht="11.25">
      <c r="B31" s="20"/>
      <c r="E31" s="72"/>
      <c r="F31" s="50"/>
      <c r="G31" s="74"/>
      <c r="H31" s="75" t="str">
        <f t="shared" si="1"/>
        <v> </v>
      </c>
      <c r="I31" s="76"/>
      <c r="J31" s="24"/>
    </row>
    <row r="32" spans="2:10" s="23" customFormat="1" ht="11.25">
      <c r="B32" s="20"/>
      <c r="E32" s="51"/>
      <c r="F32" s="51"/>
      <c r="G32" s="46"/>
      <c r="H32" s="47"/>
      <c r="J32" s="24"/>
    </row>
    <row r="33" spans="2:10" s="23" customFormat="1" ht="11.25">
      <c r="B33" s="20"/>
      <c r="F33" s="73"/>
      <c r="G33" s="52"/>
      <c r="H33" s="70">
        <f>SUM(H23:H32)</f>
        <v>0.2513888889006921</v>
      </c>
      <c r="I33" s="23" t="s">
        <v>13</v>
      </c>
      <c r="J33" s="24"/>
    </row>
    <row r="34" spans="2:10" ht="11.25">
      <c r="B34" s="20"/>
      <c r="C34" s="23"/>
      <c r="D34" s="23"/>
      <c r="E34" s="23"/>
      <c r="F34" s="51"/>
      <c r="G34" s="23"/>
      <c r="H34" s="53">
        <f>+HOUR(H33)*60+MINUTE(H33)</f>
        <v>362</v>
      </c>
      <c r="I34" s="23" t="s">
        <v>14</v>
      </c>
      <c r="J34" s="24"/>
    </row>
    <row r="35" spans="2:10" ht="11.25">
      <c r="B35" s="20"/>
      <c r="C35" s="23"/>
      <c r="D35" s="23"/>
      <c r="E35" s="23"/>
      <c r="F35" s="52"/>
      <c r="G35" s="23"/>
      <c r="H35" s="53">
        <f>COUNT(H23:H32)</f>
        <v>7</v>
      </c>
      <c r="I35" s="23" t="s">
        <v>15</v>
      </c>
      <c r="J35" s="24"/>
    </row>
    <row r="36" spans="2:10" ht="11.25">
      <c r="B36" s="20"/>
      <c r="C36" s="23"/>
      <c r="D36" s="23"/>
      <c r="E36" s="54" t="s">
        <v>16</v>
      </c>
      <c r="F36" s="54"/>
      <c r="G36" s="23"/>
      <c r="H36" s="55">
        <v>6948648</v>
      </c>
      <c r="I36" s="23" t="s">
        <v>17</v>
      </c>
      <c r="J36" s="24"/>
    </row>
    <row r="37" spans="2:10" ht="11.25">
      <c r="B37" s="20"/>
      <c r="C37" s="23"/>
      <c r="D37" s="23"/>
      <c r="E37" s="56" t="s">
        <v>18</v>
      </c>
      <c r="F37" s="56"/>
      <c r="G37" s="23"/>
      <c r="H37" s="57">
        <f>$H$36/525600*$H$34</f>
        <v>4785.7887671232875</v>
      </c>
      <c r="I37" s="23" t="s">
        <v>17</v>
      </c>
      <c r="J37" s="24"/>
    </row>
    <row r="38" spans="2:10" ht="11.25">
      <c r="B38" s="20"/>
      <c r="C38" s="23"/>
      <c r="D38" s="23"/>
      <c r="E38" s="58" t="s">
        <v>19</v>
      </c>
      <c r="F38" s="58"/>
      <c r="G38" s="23"/>
      <c r="H38" s="59">
        <v>1.5</v>
      </c>
      <c r="I38" s="23" t="s">
        <v>20</v>
      </c>
      <c r="J38" s="24"/>
    </row>
    <row r="39" spans="2:10" ht="11.25">
      <c r="B39" s="20"/>
      <c r="C39" s="23"/>
      <c r="D39" s="23"/>
      <c r="E39" s="60" t="s">
        <v>21</v>
      </c>
      <c r="F39" s="60"/>
      <c r="G39" s="23"/>
      <c r="H39" s="61">
        <f>+$H$37*$H$38</f>
        <v>7178.683150684931</v>
      </c>
      <c r="I39" s="23"/>
      <c r="J39" s="24"/>
    </row>
    <row r="40" spans="2:10" ht="12" thickBot="1">
      <c r="B40" s="20"/>
      <c r="C40" s="23"/>
      <c r="D40" s="23"/>
      <c r="E40" s="62" t="s">
        <v>22</v>
      </c>
      <c r="F40" s="60"/>
      <c r="G40" s="23"/>
      <c r="H40" s="78">
        <f>2.98*6089*0.5</f>
        <v>9072.61</v>
      </c>
      <c r="I40" s="23"/>
      <c r="J40" s="24"/>
    </row>
    <row r="41" spans="2:10" ht="13.5" thickBot="1">
      <c r="B41" s="20"/>
      <c r="C41" s="23"/>
      <c r="D41" s="23"/>
      <c r="E41" s="63" t="s">
        <v>23</v>
      </c>
      <c r="F41" s="63"/>
      <c r="G41" s="23"/>
      <c r="H41" s="64">
        <f>IF($H$39&gt;=$H$40,$H$40/6,$H$39/6)</f>
        <v>1196.4471917808219</v>
      </c>
      <c r="I41" s="23"/>
      <c r="J41" s="24"/>
    </row>
    <row r="42" spans="2:10" ht="11.25">
      <c r="B42" s="20"/>
      <c r="C42" s="23"/>
      <c r="D42" s="23"/>
      <c r="E42" s="58"/>
      <c r="F42" s="58"/>
      <c r="G42" s="23"/>
      <c r="H42" s="23"/>
      <c r="I42" s="23"/>
      <c r="J42" s="24"/>
    </row>
    <row r="43" spans="2:10" ht="11.25">
      <c r="B43" s="20"/>
      <c r="C43" s="49" t="s">
        <v>24</v>
      </c>
      <c r="D43" s="23"/>
      <c r="E43" s="23"/>
      <c r="F43" s="23"/>
      <c r="G43" s="23"/>
      <c r="H43" s="23"/>
      <c r="I43" s="23"/>
      <c r="J43" s="24"/>
    </row>
    <row r="44" spans="2:10" ht="12" thickBot="1">
      <c r="B44" s="65"/>
      <c r="C44" s="66"/>
      <c r="D44" s="66"/>
      <c r="E44" s="66"/>
      <c r="F44" s="66"/>
      <c r="G44" s="66"/>
      <c r="H44" s="66"/>
      <c r="I44" s="66"/>
      <c r="J44" s="67"/>
    </row>
    <row r="45" ht="12" thickTop="1"/>
  </sheetData>
  <mergeCells count="1">
    <mergeCell ref="E19:H19"/>
  </mergeCells>
  <printOptions horizontalCentered="1" verticalCentered="1"/>
  <pageMargins left="0.75" right="0.75" top="0.2755905511811024" bottom="0.4330708661417323" header="0" footer="0"/>
  <pageSetup fitToHeight="1" fitToWidth="1" horizontalDpi="600" verticalDpi="600" orientation="landscape" paperSize="9" scale="88" r:id="rId2"/>
  <headerFooter alignWithMargins="0">
    <oddFooter>&amp;L&amp;6&amp;F - &amp;A&amp;R&amp;6&amp;P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workbookViewId="0" topLeftCell="A1">
      <selection activeCell="E12" sqref="E12"/>
    </sheetView>
  </sheetViews>
  <sheetFormatPr defaultColWidth="11.421875" defaultRowHeight="12.75"/>
  <cols>
    <col min="1" max="1" width="10.8515625" style="1" customWidth="1"/>
    <col min="2" max="2" width="13.57421875" style="1" customWidth="1"/>
    <col min="3" max="3" width="5.28125" style="1" customWidth="1"/>
    <col min="4" max="4" width="3.28125" style="1" customWidth="1"/>
    <col min="5" max="6" width="29.140625" style="1" customWidth="1"/>
    <col min="7" max="7" width="22.28125" style="1" customWidth="1"/>
    <col min="8" max="8" width="32.57421875" style="1" customWidth="1"/>
    <col min="9" max="9" width="13.00390625" style="1" customWidth="1"/>
    <col min="10" max="10" width="6.28125" style="1" customWidth="1"/>
    <col min="11" max="11" width="10.28125" style="1" customWidth="1"/>
    <col min="12" max="12" width="11.00390625" style="1" bestFit="1" customWidth="1"/>
    <col min="13" max="16384" width="10.28125" style="1" customWidth="1"/>
  </cols>
  <sheetData>
    <row r="1" spans="5:10" ht="32.25" customHeight="1">
      <c r="E1" s="2"/>
      <c r="F1" s="2"/>
      <c r="J1" s="3"/>
    </row>
    <row r="2" spans="2:10" s="4" customFormat="1" ht="20.25">
      <c r="B2" s="5" t="str">
        <f>+RESUMEN!B6</f>
        <v>ANEXO a la Resolución ENRE Nº  411 /2006</v>
      </c>
      <c r="C2" s="6"/>
      <c r="D2" s="6"/>
      <c r="E2" s="7"/>
      <c r="F2" s="7"/>
      <c r="G2" s="8"/>
      <c r="H2" s="8"/>
      <c r="I2" s="8"/>
      <c r="J2" s="8"/>
    </row>
    <row r="3" spans="3:8" s="4" customFormat="1" ht="17.25" customHeight="1">
      <c r="C3" s="9"/>
      <c r="D3" s="9"/>
      <c r="E3" s="7"/>
      <c r="F3" s="7"/>
      <c r="G3" s="8"/>
      <c r="H3" s="8"/>
    </row>
    <row r="4" spans="1:6" s="13" customFormat="1" ht="11.25">
      <c r="A4" s="10" t="s">
        <v>0</v>
      </c>
      <c r="B4" s="10"/>
      <c r="C4" s="11"/>
      <c r="D4" s="11"/>
      <c r="E4" s="12"/>
      <c r="F4" s="12"/>
    </row>
    <row r="5" spans="1:6" s="13" customFormat="1" ht="11.25">
      <c r="A5" s="10" t="s">
        <v>1</v>
      </c>
      <c r="B5" s="10"/>
      <c r="C5" s="14"/>
      <c r="D5" s="14"/>
      <c r="E5" s="12"/>
      <c r="F5" s="12"/>
    </row>
    <row r="6" spans="5:6" ht="12" thickBot="1">
      <c r="E6" s="2"/>
      <c r="F6" s="2"/>
    </row>
    <row r="7" spans="2:10" ht="12" thickTop="1">
      <c r="B7" s="15"/>
      <c r="C7" s="16"/>
      <c r="D7" s="16"/>
      <c r="E7" s="17"/>
      <c r="F7" s="17"/>
      <c r="G7" s="16"/>
      <c r="H7" s="18"/>
      <c r="I7" s="16"/>
      <c r="J7" s="19"/>
    </row>
    <row r="8" spans="2:10" ht="15">
      <c r="B8" s="20"/>
      <c r="D8" s="21" t="s">
        <v>2</v>
      </c>
      <c r="E8" s="22"/>
      <c r="F8" s="22"/>
      <c r="G8" s="23"/>
      <c r="H8" s="23"/>
      <c r="I8" s="23"/>
      <c r="J8" s="24"/>
    </row>
    <row r="9" spans="2:10" ht="15">
      <c r="B9" s="20"/>
      <c r="D9" s="25" t="str">
        <f>+RESUMEN!D11</f>
        <v>Gran Usuario Menor:</v>
      </c>
      <c r="E9" s="22"/>
      <c r="F9" s="49" t="str">
        <f>+RESUMEN!E11</f>
        <v>CANEPA HNOS. S.A.I.C.A. y F.</v>
      </c>
      <c r="G9" s="49"/>
      <c r="H9" s="23"/>
      <c r="I9" s="23"/>
      <c r="J9" s="24"/>
    </row>
    <row r="10" spans="2:10" ht="15">
      <c r="B10" s="20"/>
      <c r="D10" s="25" t="s">
        <v>26</v>
      </c>
      <c r="E10" s="22"/>
      <c r="F10" s="49" t="s">
        <v>40</v>
      </c>
      <c r="G10" s="49"/>
      <c r="H10" s="23"/>
      <c r="I10" s="23"/>
      <c r="J10" s="24"/>
    </row>
    <row r="11" spans="2:10" ht="15">
      <c r="B11" s="20"/>
      <c r="D11" s="21" t="s">
        <v>3</v>
      </c>
      <c r="E11" s="22"/>
      <c r="F11" s="49" t="str">
        <f>+RESUMEN!E12</f>
        <v>EDEN S.A.</v>
      </c>
      <c r="G11" s="23"/>
      <c r="H11" s="23"/>
      <c r="I11" s="23"/>
      <c r="J11" s="24"/>
    </row>
    <row r="12" spans="2:10" ht="12.75">
      <c r="B12" s="20"/>
      <c r="D12" s="26" t="s">
        <v>4</v>
      </c>
      <c r="E12" s="22"/>
      <c r="F12" s="69" t="s">
        <v>39</v>
      </c>
      <c r="G12" s="23"/>
      <c r="H12" s="23"/>
      <c r="I12" s="23"/>
      <c r="J12" s="24"/>
    </row>
    <row r="13" spans="2:10" ht="11.25">
      <c r="B13" s="20"/>
      <c r="C13" s="23"/>
      <c r="D13" s="23"/>
      <c r="E13" s="22"/>
      <c r="F13" s="22"/>
      <c r="G13" s="23"/>
      <c r="H13" s="27"/>
      <c r="I13" s="23"/>
      <c r="J13" s="24"/>
    </row>
    <row r="14" spans="2:10" ht="11.25">
      <c r="B14" s="20"/>
      <c r="C14" s="28"/>
      <c r="D14" s="28"/>
      <c r="E14" s="22"/>
      <c r="F14" s="22"/>
      <c r="G14" s="23"/>
      <c r="H14" s="27"/>
      <c r="I14" s="23"/>
      <c r="J14" s="24"/>
    </row>
    <row r="15" spans="2:10" ht="12">
      <c r="B15" s="20"/>
      <c r="C15" s="29"/>
      <c r="D15" s="29"/>
      <c r="E15" s="30" t="str">
        <f>+RESUMEN!D13</f>
        <v>Expte. ENRE N° 19081/05</v>
      </c>
      <c r="F15" s="29" t="s">
        <v>5</v>
      </c>
      <c r="G15" s="31" t="s">
        <v>25</v>
      </c>
      <c r="H15" s="32" t="s">
        <v>6</v>
      </c>
      <c r="I15" s="23"/>
      <c r="J15" s="24"/>
    </row>
    <row r="16" spans="2:10" ht="12">
      <c r="B16" s="20"/>
      <c r="C16" s="33"/>
      <c r="D16" s="33"/>
      <c r="E16" s="34"/>
      <c r="F16" s="35" t="s">
        <v>7</v>
      </c>
      <c r="G16" s="31" t="s">
        <v>37</v>
      </c>
      <c r="H16" s="36" t="str">
        <f>IF(G15="MT","4 interrupciones/semestre",IF(G15="AT","3 interrupciones/semestre"," "))</f>
        <v>4 interrupciones/semestre</v>
      </c>
      <c r="I16" s="23"/>
      <c r="J16" s="24"/>
    </row>
    <row r="17" spans="2:10" ht="12">
      <c r="B17" s="20"/>
      <c r="C17" s="33"/>
      <c r="D17" s="33"/>
      <c r="E17" s="34"/>
      <c r="F17" s="34"/>
      <c r="G17" s="36"/>
      <c r="H17" s="36" t="str">
        <f>IF(G15="MT","3 horas/interrupción",IF(G15="AT","2 horas/interrupción"," "))</f>
        <v>3 horas/interrupción</v>
      </c>
      <c r="I17" s="23"/>
      <c r="J17" s="24"/>
    </row>
    <row r="18" spans="2:10" ht="12">
      <c r="B18" s="20"/>
      <c r="C18" s="36"/>
      <c r="D18" s="36"/>
      <c r="E18" s="34"/>
      <c r="F18" s="34"/>
      <c r="G18" s="36"/>
      <c r="H18" s="37"/>
      <c r="I18" s="23"/>
      <c r="J18" s="24"/>
    </row>
    <row r="19" spans="2:10" ht="11.25">
      <c r="B19" s="20"/>
      <c r="C19" s="38"/>
      <c r="D19" s="38"/>
      <c r="E19" s="118" t="s">
        <v>8</v>
      </c>
      <c r="F19" s="119"/>
      <c r="G19" s="119"/>
      <c r="H19" s="120"/>
      <c r="I19" s="23"/>
      <c r="J19" s="24"/>
    </row>
    <row r="20" spans="2:10" ht="11.25">
      <c r="B20" s="20"/>
      <c r="C20" s="39"/>
      <c r="D20" s="39"/>
      <c r="E20" s="39"/>
      <c r="F20" s="39"/>
      <c r="G20" s="39"/>
      <c r="H20" s="39"/>
      <c r="I20" s="23"/>
      <c r="J20" s="24"/>
    </row>
    <row r="21" spans="2:10" ht="11.25">
      <c r="B21" s="20"/>
      <c r="C21" s="40"/>
      <c r="D21" s="40"/>
      <c r="E21" s="41" t="s">
        <v>9</v>
      </c>
      <c r="F21" s="41" t="s">
        <v>10</v>
      </c>
      <c r="G21" s="42" t="s">
        <v>11</v>
      </c>
      <c r="H21" s="42" t="s">
        <v>12</v>
      </c>
      <c r="I21" s="23"/>
      <c r="J21" s="24"/>
    </row>
    <row r="22" spans="2:10" ht="11.25">
      <c r="B22" s="20"/>
      <c r="C22" s="23"/>
      <c r="D22" s="23"/>
      <c r="E22" s="43"/>
      <c r="F22" s="43"/>
      <c r="G22" s="44"/>
      <c r="H22" s="45"/>
      <c r="I22" s="45"/>
      <c r="J22" s="24"/>
    </row>
    <row r="23" spans="1:13" s="23" customFormat="1" ht="11.25">
      <c r="A23" s="22"/>
      <c r="B23" s="71"/>
      <c r="C23" s="22"/>
      <c r="D23" s="52"/>
      <c r="E23" s="68">
        <v>38121.19513888889</v>
      </c>
      <c r="F23" s="68">
        <v>38121.211805555555</v>
      </c>
      <c r="G23" s="46">
        <f>+F23-E23</f>
        <v>0.016666666662786156</v>
      </c>
      <c r="H23" s="75">
        <f aca="true" t="shared" si="0" ref="H23:H31">IF(G23&lt;(0.0020833)," ",G23)</f>
        <v>0.016666666662786156</v>
      </c>
      <c r="I23" s="47"/>
      <c r="J23" s="24"/>
      <c r="M23" s="77"/>
    </row>
    <row r="24" spans="1:13" s="23" customFormat="1" ht="11.25">
      <c r="A24" s="22"/>
      <c r="B24" s="71"/>
      <c r="C24" s="22"/>
      <c r="D24" s="52"/>
      <c r="E24" s="68">
        <v>38193.70138888889</v>
      </c>
      <c r="F24" s="68">
        <v>38193.91388888889</v>
      </c>
      <c r="G24" s="46">
        <f>+F24-E24</f>
        <v>0.2125000000014552</v>
      </c>
      <c r="H24" s="75">
        <f t="shared" si="0"/>
        <v>0.2125000000014552</v>
      </c>
      <c r="I24" s="47"/>
      <c r="J24" s="24"/>
      <c r="M24" s="77"/>
    </row>
    <row r="25" spans="1:10" s="23" customFormat="1" ht="11.25">
      <c r="A25" s="22"/>
      <c r="B25" s="71"/>
      <c r="C25" s="22"/>
      <c r="D25" s="52"/>
      <c r="E25" s="68"/>
      <c r="F25" s="68"/>
      <c r="G25" s="74"/>
      <c r="H25" s="75" t="str">
        <f t="shared" si="0"/>
        <v> </v>
      </c>
      <c r="I25" s="47"/>
      <c r="J25" s="24"/>
    </row>
    <row r="26" spans="1:10" s="23" customFormat="1" ht="11.25">
      <c r="A26" s="22"/>
      <c r="B26" s="71"/>
      <c r="C26" s="22"/>
      <c r="D26" s="52"/>
      <c r="E26" s="68"/>
      <c r="F26" s="68"/>
      <c r="G26" s="74"/>
      <c r="H26" s="75" t="str">
        <f t="shared" si="0"/>
        <v> </v>
      </c>
      <c r="I26" s="47"/>
      <c r="J26" s="24"/>
    </row>
    <row r="27" spans="1:10" s="23" customFormat="1" ht="11.25">
      <c r="A27" s="22"/>
      <c r="B27" s="71"/>
      <c r="C27" s="22"/>
      <c r="D27" s="52"/>
      <c r="E27" s="68"/>
      <c r="F27" s="68"/>
      <c r="G27" s="74"/>
      <c r="H27" s="75" t="str">
        <f t="shared" si="0"/>
        <v> </v>
      </c>
      <c r="I27" s="47"/>
      <c r="J27" s="24"/>
    </row>
    <row r="28" spans="2:12" s="23" customFormat="1" ht="11.25">
      <c r="B28" s="20"/>
      <c r="D28" s="48"/>
      <c r="E28" s="68"/>
      <c r="F28" s="68"/>
      <c r="G28" s="74"/>
      <c r="H28" s="75" t="str">
        <f t="shared" si="0"/>
        <v> </v>
      </c>
      <c r="I28" s="47"/>
      <c r="J28" s="24"/>
      <c r="L28" s="46"/>
    </row>
    <row r="29" spans="2:10" s="23" customFormat="1" ht="11.25">
      <c r="B29" s="20"/>
      <c r="E29" s="50"/>
      <c r="F29" s="50"/>
      <c r="G29" s="74"/>
      <c r="H29" s="75" t="str">
        <f t="shared" si="0"/>
        <v> </v>
      </c>
      <c r="I29" s="47"/>
      <c r="J29" s="24"/>
    </row>
    <row r="30" spans="2:10" s="23" customFormat="1" ht="11.25">
      <c r="B30" s="20"/>
      <c r="E30" s="50"/>
      <c r="F30" s="50"/>
      <c r="G30" s="74"/>
      <c r="H30" s="75" t="str">
        <f t="shared" si="0"/>
        <v> </v>
      </c>
      <c r="I30" s="47"/>
      <c r="J30" s="24"/>
    </row>
    <row r="31" spans="2:10" s="23" customFormat="1" ht="11.25">
      <c r="B31" s="20"/>
      <c r="E31" s="72"/>
      <c r="F31" s="50"/>
      <c r="G31" s="74"/>
      <c r="H31" s="75" t="str">
        <f t="shared" si="0"/>
        <v> </v>
      </c>
      <c r="I31" s="76"/>
      <c r="J31" s="24"/>
    </row>
    <row r="32" spans="2:10" s="23" customFormat="1" ht="11.25">
      <c r="B32" s="20"/>
      <c r="E32" s="51"/>
      <c r="F32" s="51"/>
      <c r="G32" s="46"/>
      <c r="H32" s="47"/>
      <c r="J32" s="24"/>
    </row>
    <row r="33" spans="2:10" s="23" customFormat="1" ht="11.25">
      <c r="B33" s="20"/>
      <c r="F33" s="73"/>
      <c r="G33" s="52"/>
      <c r="H33" s="70">
        <f>SUM(H23:H32)</f>
        <v>0.22916666666424135</v>
      </c>
      <c r="I33" s="23" t="s">
        <v>13</v>
      </c>
      <c r="J33" s="24"/>
    </row>
    <row r="34" spans="2:10" ht="11.25">
      <c r="B34" s="20"/>
      <c r="C34" s="23"/>
      <c r="D34" s="23"/>
      <c r="E34" s="23"/>
      <c r="F34" s="51"/>
      <c r="G34" s="23"/>
      <c r="H34" s="53">
        <f>+HOUR(H33)*60+MINUTE(H33)</f>
        <v>330</v>
      </c>
      <c r="I34" s="23" t="s">
        <v>14</v>
      </c>
      <c r="J34" s="24"/>
    </row>
    <row r="35" spans="2:10" ht="11.25">
      <c r="B35" s="20"/>
      <c r="C35" s="23"/>
      <c r="D35" s="23"/>
      <c r="E35" s="23"/>
      <c r="F35" s="52"/>
      <c r="G35" s="23"/>
      <c r="H35" s="53">
        <f>COUNT(H23:H32)</f>
        <v>2</v>
      </c>
      <c r="I35" s="23" t="s">
        <v>15</v>
      </c>
      <c r="J35" s="24"/>
    </row>
    <row r="36" spans="2:10" ht="11.25">
      <c r="B36" s="20"/>
      <c r="C36" s="23"/>
      <c r="D36" s="23"/>
      <c r="E36" s="54" t="s">
        <v>16</v>
      </c>
      <c r="F36" s="54"/>
      <c r="G36" s="23"/>
      <c r="H36" s="55">
        <v>6410160</v>
      </c>
      <c r="I36" s="23" t="s">
        <v>17</v>
      </c>
      <c r="J36" s="24"/>
    </row>
    <row r="37" spans="2:10" ht="11.25">
      <c r="B37" s="20"/>
      <c r="C37" s="23"/>
      <c r="D37" s="23"/>
      <c r="E37" s="56" t="s">
        <v>18</v>
      </c>
      <c r="F37" s="56"/>
      <c r="G37" s="23"/>
      <c r="H37" s="57">
        <f>$H$36/525600*$H$34</f>
        <v>4024.6438356164385</v>
      </c>
      <c r="I37" s="23" t="s">
        <v>17</v>
      </c>
      <c r="J37" s="24"/>
    </row>
    <row r="38" spans="2:10" ht="11.25">
      <c r="B38" s="20"/>
      <c r="C38" s="23"/>
      <c r="D38" s="23"/>
      <c r="E38" s="58" t="s">
        <v>19</v>
      </c>
      <c r="F38" s="58"/>
      <c r="G38" s="23"/>
      <c r="H38" s="59">
        <v>1.5</v>
      </c>
      <c r="I38" s="23" t="s">
        <v>20</v>
      </c>
      <c r="J38" s="24"/>
    </row>
    <row r="39" spans="2:10" ht="11.25">
      <c r="B39" s="20"/>
      <c r="C39" s="23"/>
      <c r="D39" s="23"/>
      <c r="E39" s="60" t="s">
        <v>21</v>
      </c>
      <c r="F39" s="60"/>
      <c r="G39" s="23"/>
      <c r="H39" s="61">
        <f>+$H$37*$H$38</f>
        <v>6036.965753424658</v>
      </c>
      <c r="I39" s="23"/>
      <c r="J39" s="24"/>
    </row>
    <row r="40" spans="2:10" ht="12" thickBot="1">
      <c r="B40" s="20"/>
      <c r="C40" s="23"/>
      <c r="D40" s="23"/>
      <c r="E40" s="62" t="s">
        <v>22</v>
      </c>
      <c r="F40" s="60"/>
      <c r="G40" s="23"/>
      <c r="H40" s="78">
        <f>2.98*6061*0.5</f>
        <v>9030.89</v>
      </c>
      <c r="I40" s="23"/>
      <c r="J40" s="24"/>
    </row>
    <row r="41" spans="2:10" ht="13.5" thickBot="1">
      <c r="B41" s="20"/>
      <c r="C41" s="23"/>
      <c r="D41" s="23"/>
      <c r="E41" s="63" t="s">
        <v>23</v>
      </c>
      <c r="F41" s="63"/>
      <c r="G41" s="23"/>
      <c r="H41" s="64">
        <f>IF($H$39&gt;=$H$40,$H$40/6,$H$39/6)</f>
        <v>1006.1609589041096</v>
      </c>
      <c r="I41" s="23"/>
      <c r="J41" s="24"/>
    </row>
    <row r="42" spans="2:10" ht="11.25">
      <c r="B42" s="20"/>
      <c r="C42" s="23"/>
      <c r="D42" s="23"/>
      <c r="E42" s="58"/>
      <c r="F42" s="58"/>
      <c r="G42" s="23"/>
      <c r="H42" s="23"/>
      <c r="I42" s="23"/>
      <c r="J42" s="24"/>
    </row>
    <row r="43" spans="2:10" ht="11.25">
      <c r="B43" s="20"/>
      <c r="C43" s="49" t="s">
        <v>24</v>
      </c>
      <c r="D43" s="23"/>
      <c r="E43" s="23"/>
      <c r="F43" s="23"/>
      <c r="G43" s="23"/>
      <c r="H43" s="23"/>
      <c r="I43" s="23"/>
      <c r="J43" s="24"/>
    </row>
    <row r="44" spans="2:10" ht="12" thickBot="1">
      <c r="B44" s="65"/>
      <c r="C44" s="66"/>
      <c r="D44" s="66"/>
      <c r="E44" s="66"/>
      <c r="F44" s="66"/>
      <c r="G44" s="66"/>
      <c r="H44" s="66"/>
      <c r="I44" s="66"/>
      <c r="J44" s="67"/>
    </row>
    <row r="45" ht="12" thickTop="1"/>
  </sheetData>
  <mergeCells count="1">
    <mergeCell ref="E19:H19"/>
  </mergeCells>
  <printOptions horizontalCentered="1" verticalCentered="1"/>
  <pageMargins left="0.75" right="0.75" top="0.2755905511811024" bottom="0.4330708661417323" header="0" footer="0"/>
  <pageSetup fitToHeight="1" fitToWidth="1" horizontalDpi="600" verticalDpi="600" orientation="landscape" paperSize="9" scale="88" r:id="rId2"/>
  <headerFooter alignWithMargins="0">
    <oddFooter>&amp;L&amp;6&amp;F - &amp;A&amp;R&amp;6&amp;P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ifagyas</cp:lastModifiedBy>
  <cp:lastPrinted>2006-03-27T13:14:02Z</cp:lastPrinted>
  <dcterms:created xsi:type="dcterms:W3CDTF">2002-01-16T20:01:54Z</dcterms:created>
  <dcterms:modified xsi:type="dcterms:W3CDTF">2006-05-18T20:26:55Z</dcterms:modified>
  <cp:category/>
  <cp:version/>
  <cp:contentType/>
  <cp:contentStatus/>
</cp:coreProperties>
</file>