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480" windowWidth="11970" windowHeight="3525" tabRatio="872" activeTab="2"/>
  </bookViews>
  <sheets>
    <sheet name="tot-0702" sheetId="1" r:id="rId1"/>
    <sheet name="TRAFO-TIBA" sheetId="2" r:id="rId2"/>
    <sheet name="SALIDA-TIBA" sheetId="3" r:id="rId3"/>
  </sheets>
  <definedNames>
    <definedName name="_xlnm.Print_Area" localSheetId="2">'SALIDA-TIBA'!$A$1:$U$45</definedName>
    <definedName name="_xlnm.Print_Area" localSheetId="0">'tot-0702'!$A$1:$K$26</definedName>
    <definedName name="_xlnm.Print_Area" localSheetId="1">'TRAFO-TIBA'!$A$1:$AB$43</definedName>
    <definedName name="DD">[0]!DD</definedName>
    <definedName name="DDD">[0]!DDD</definedName>
    <definedName name="DISTROCUYO">[0]!DISTROCUYO</definedName>
    <definedName name="INICIO">[0]!INICIO</definedName>
    <definedName name="INICIOTI">[0]!INICIOTI</definedName>
    <definedName name="LINEAS">[0]!LINEAS</definedName>
    <definedName name="NAME_L">[0]!NAME_L</definedName>
    <definedName name="NAME_L_TI">[0]!NAME_L_TI</definedName>
    <definedName name="TRAN">[0]!TRAN</definedName>
    <definedName name="TRANSNOA">[0]!TRANSNOA</definedName>
    <definedName name="x">[0]!x</definedName>
    <definedName name="XX">[0]!XX</definedName>
  </definedNames>
  <calcPr fullCalcOnLoad="1"/>
</workbook>
</file>

<file path=xl/sharedStrings.xml><?xml version="1.0" encoding="utf-8"?>
<sst xmlns="http://schemas.openxmlformats.org/spreadsheetml/2006/main" count="96" uniqueCount="64">
  <si>
    <t>SISTEMA DE TRANSPORTE DE ENERGÍA ELÉCTRICA EN ALTA TENSIÓN</t>
  </si>
  <si>
    <t>TRANSENER S.A.</t>
  </si>
  <si>
    <t>500/132</t>
  </si>
  <si>
    <t>AUTOTRAFO 1</t>
  </si>
  <si>
    <t>500/132/13,2</t>
  </si>
  <si>
    <t>OLAVARRÍA 500</t>
  </si>
  <si>
    <t>CAMPANA 500</t>
  </si>
  <si>
    <t>LÍNEA A AZUL</t>
  </si>
  <si>
    <t>LÍNEA A LOMA NEGRA</t>
  </si>
  <si>
    <t>LÍNEA A OLAVARRÍA</t>
  </si>
  <si>
    <t>EQUIPO</t>
  </si>
  <si>
    <t xml:space="preserve">ENTE NACIONAL REGULADOR </t>
  </si>
  <si>
    <t>DE LA ELECTRICIDAD</t>
  </si>
  <si>
    <t>2.-</t>
  </si>
  <si>
    <t>CONEXIÓN</t>
  </si>
  <si>
    <t>Transformación</t>
  </si>
  <si>
    <t>Transportista Independiente TIBA</t>
  </si>
  <si>
    <t>Salidas</t>
  </si>
  <si>
    <t xml:space="preserve">TOTAL </t>
  </si>
  <si>
    <t>SISTEMA DE TRANSPORTE DE ENERGÍA ELÉCTRICA EN ALTA TENSIÓN - TRANSENER S.A.</t>
  </si>
  <si>
    <t>N°</t>
  </si>
  <si>
    <t>U
[kV]</t>
  </si>
  <si>
    <t>K</t>
  </si>
  <si>
    <t>$/h</t>
  </si>
  <si>
    <t>Salida</t>
  </si>
  <si>
    <t>Entrada</t>
  </si>
  <si>
    <t>Hs.
Indisp.</t>
  </si>
  <si>
    <t>Mtos.
Indisp.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</si>
  <si>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</si>
  <si>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t>Rest.
%</t>
  </si>
  <si>
    <t>AUT.</t>
  </si>
  <si>
    <t>PENALIZ.
PROGRAM.</t>
  </si>
  <si>
    <t>REDUCC.
PROGRAM.</t>
  </si>
  <si>
    <t>RESTANTE
FORZADA</t>
  </si>
  <si>
    <t>REDUCCIÓN
RESTANTE</t>
  </si>
  <si>
    <t>Informó
enTérm.</t>
  </si>
  <si>
    <t>TOTAL
PENALIZAC.</t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</si>
  <si>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</si>
  <si>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PENALIZAC.
PROGRAM.</t>
  </si>
  <si>
    <t>ENTE NACIONAL REGULADOR</t>
  </si>
  <si>
    <t>Por Transformador por cada MVA    $ =</t>
  </si>
  <si>
    <t>Coeficiente de penalización por salida forzada   =</t>
  </si>
  <si>
    <t>ESTACIÓN
TRANSFORMADORA</t>
  </si>
  <si>
    <t>POT.
[MVA]</t>
  </si>
  <si>
    <t>Hs
Indisp.</t>
  </si>
  <si>
    <t>E.N.S.</t>
  </si>
  <si>
    <t>PENALIZAC. FORZADA
Por Salida         hs. Restantes</t>
  </si>
  <si>
    <t>REDUCC. FORZADA
Por Salida         hs. Restantes</t>
  </si>
  <si>
    <t>2.1.3.- Transportista Independiente T.I.B.A.</t>
  </si>
  <si>
    <t>Coef</t>
  </si>
  <si>
    <t xml:space="preserve">Salida en 500 kV  en $/h </t>
  </si>
  <si>
    <t>Salida en 220 kV en $/h</t>
  </si>
  <si>
    <t>Salida en 132 kV  en $/h</t>
  </si>
  <si>
    <t>PENALIZAC. FORZADA
Por Salida       hs. Restantes</t>
  </si>
  <si>
    <t xml:space="preserve"> 2.2.2.- Transportista Independiente T.I.B.A.</t>
  </si>
  <si>
    <t>Desde el 01 al 28 de febrero de 2007</t>
  </si>
  <si>
    <t>P</t>
  </si>
  <si>
    <t>Valores remuneratorios según Decretos PEN  1462/05 y 1460/05</t>
  </si>
  <si>
    <t>SALIDA PLAXAIR</t>
  </si>
  <si>
    <t>T2CA</t>
  </si>
  <si>
    <t>TOTAL DE PENALIZACIONES - Transportistas Independientes</t>
  </si>
  <si>
    <t xml:space="preserve">P - PROGRAMADA               </t>
  </si>
  <si>
    <t xml:space="preserve">P - PROGRAMADA                    </t>
  </si>
  <si>
    <t>ANEXO III.2. al Memorandum D.T.E.E. N°  1046    /2009</t>
  </si>
</sst>
</file>

<file path=xl/styles.xml><?xml version="1.0" encoding="utf-8"?>
<styleSheet xmlns="http://schemas.openxmlformats.org/spreadsheetml/2006/main">
  <numFmts count="6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_)"/>
    <numFmt numFmtId="173" formatCode="0.0_)"/>
    <numFmt numFmtId="174" formatCode="0.0000000_)"/>
    <numFmt numFmtId="175" formatCode="#,##0.0000"/>
    <numFmt numFmtId="176" formatCode="0.00_)"/>
    <numFmt numFmtId="177" formatCode="#,##0.00000"/>
    <numFmt numFmtId="178" formatCode="0.0"/>
    <numFmt numFmtId="179" formatCode="0.000_)"/>
    <numFmt numFmtId="180" formatCode="0.000"/>
    <numFmt numFmtId="181" formatCode="&quot;$&quot;#,##0.00;&quot;$&quot;\-#,##0.00"/>
    <numFmt numFmtId="182" formatCode="&quot;$&quot;#,##0.00"/>
    <numFmt numFmtId="183" formatCode="#&quot;.&quot;#&quot;.-&quot;"/>
    <numFmt numFmtId="184" formatCode="#&quot;.&quot;#&quot;.&quot;#&quot;.-&quot;"/>
    <numFmt numFmtId="185" formatCode="#,##0;[Red]#,##0"/>
    <numFmt numFmtId="186" formatCode="#,##0.000000"/>
    <numFmt numFmtId="187" formatCode="#,##0.00;[Red]#,##0.00"/>
    <numFmt numFmtId="188" formatCode="&quot;$&quot;\ #,##0.00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mmm\-yyyy"/>
    <numFmt numFmtId="198" formatCode="&quot;$&quot;\ #,##0.0;&quot;$&quot;\ \-#,##0.0"/>
    <numFmt numFmtId="199" formatCode="&quot;$&quot;\ #,##0.000;&quot;$&quot;\ \-#,##0.000"/>
    <numFmt numFmtId="200" formatCode="&quot;$&quot;\ #,##0.0000;&quot;$&quot;\ \-#,##0.0000"/>
    <numFmt numFmtId="201" formatCode="&quot;$&quot;\ #,##0.00000;&quot;$&quot;\ \-#,##0.00000"/>
    <numFmt numFmtId="202" formatCode="&quot;$&quot;\ #,##0.000000;&quot;$&quot;\ \-#,##0.000000"/>
    <numFmt numFmtId="203" formatCode="&quot;$&quot;#,##0.0;&quot;$&quot;\-#,##0.0"/>
    <numFmt numFmtId="204" formatCode="&quot;$&quot;#,##0;&quot;$&quot;\-#,##0"/>
    <numFmt numFmtId="205" formatCode="&quot;$&quot;\ #,##0.0000000;&quot;$&quot;\ \-#,##0.0000000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#,##0.000_);[Red]\(#,##0.000\)"/>
    <numFmt numFmtId="210" formatCode="#,##0.0000_);[Red]\(#,##0.0000\)"/>
    <numFmt numFmtId="211" formatCode="#,##0.00000_);[Red]\(#,##0.00000\)"/>
    <numFmt numFmtId="212" formatCode="#,##0.000000_);[Red]\(#,##0.000000\)"/>
    <numFmt numFmtId="213" formatCode="#,##0.0"/>
    <numFmt numFmtId="214" formatCode="0.0\ \k\V"/>
    <numFmt numFmtId="215" formatCode="0.00\ &quot;km&quot;"/>
    <numFmt numFmtId="216" formatCode="0.00\ &quot;MVA&quot;"/>
    <numFmt numFmtId="217" formatCode="dd/mm/yy"/>
    <numFmt numFmtId="218" formatCode="d\-m"/>
    <numFmt numFmtId="219" formatCode="dd/mm/\a\a\a\a\ hh:\n\n"/>
    <numFmt numFmtId="220" formatCode="d\-m\-yy\ h:mm"/>
    <numFmt numFmtId="221" formatCode="0.0000"/>
    <numFmt numFmtId="222" formatCode="[$€-2]\ #,##0.00_);[Red]\([$€-2]\ #,##0.00\)"/>
  </numFmts>
  <fonts count="6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8"/>
      <name val="Times New Roman"/>
      <family val="1"/>
    </font>
    <font>
      <b/>
      <u val="single"/>
      <sz val="20"/>
      <name val="Times New Roman"/>
      <family val="1"/>
    </font>
    <font>
      <sz val="10"/>
      <name val="Arial"/>
      <family val="0"/>
    </font>
    <font>
      <b/>
      <u val="single"/>
      <sz val="16"/>
      <name val="Times New Roman"/>
      <family val="1"/>
    </font>
    <font>
      <sz val="16"/>
      <name val="Times New Roman"/>
      <family val="1"/>
    </font>
    <font>
      <b/>
      <i/>
      <u val="single"/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4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1"/>
      <color indexed="8"/>
      <name val="Times New Roman"/>
      <family val="1"/>
    </font>
    <font>
      <sz val="10"/>
      <color indexed="13"/>
      <name val="Times New Roman"/>
      <family val="1"/>
    </font>
    <font>
      <b/>
      <u val="single"/>
      <sz val="10"/>
      <name val="Times New Roman"/>
      <family val="1"/>
    </font>
    <font>
      <b/>
      <sz val="12"/>
      <color indexed="8"/>
      <name val="Times New Roman"/>
      <family val="1"/>
    </font>
    <font>
      <sz val="20"/>
      <name val="Times New Roman"/>
      <family val="1"/>
    </font>
    <font>
      <sz val="20"/>
      <name val="MS Sans Serif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MS Sans Serif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0"/>
    </font>
    <font>
      <b/>
      <i/>
      <u val="single"/>
      <sz val="10"/>
      <name val="Times New Roman"/>
      <family val="1"/>
    </font>
    <font>
      <sz val="11"/>
      <name val="MS Sans Serif"/>
      <family val="2"/>
    </font>
    <font>
      <b/>
      <i/>
      <sz val="14"/>
      <name val="Times New Roman"/>
      <family val="1"/>
    </font>
    <font>
      <sz val="11"/>
      <color indexed="13"/>
      <name val="Times New Roman"/>
      <family val="1"/>
    </font>
    <font>
      <sz val="11"/>
      <color indexed="18"/>
      <name val="Times New Roman"/>
      <family val="1"/>
    </font>
    <font>
      <b/>
      <u val="single"/>
      <sz val="14"/>
      <name val="Times New Roman"/>
      <family val="1"/>
    </font>
    <font>
      <sz val="10"/>
      <name val="Wingdings"/>
      <family val="0"/>
    </font>
    <font>
      <sz val="7"/>
      <name val="Times New Roman"/>
      <family val="1"/>
    </font>
    <font>
      <sz val="7"/>
      <name val="Wingdings"/>
      <family val="0"/>
    </font>
    <font>
      <sz val="7"/>
      <name val="Courier New"/>
      <family val="3"/>
    </font>
    <font>
      <b/>
      <sz val="7"/>
      <name val="Times New Roman"/>
      <family val="1"/>
    </font>
    <font>
      <b/>
      <u val="single"/>
      <sz val="7"/>
      <name val="Times New Roman"/>
      <family val="1"/>
    </font>
    <font>
      <b/>
      <sz val="7"/>
      <color indexed="8"/>
      <name val="Times New Roman"/>
      <family val="1"/>
    </font>
    <font>
      <b/>
      <sz val="10"/>
      <color indexed="50"/>
      <name val="Times New Roman"/>
      <family val="0"/>
    </font>
    <font>
      <b/>
      <sz val="10"/>
      <color indexed="10"/>
      <name val="Times New Roman"/>
      <family val="1"/>
    </font>
    <font>
      <sz val="11"/>
      <color indexed="50"/>
      <name val="MS Sans Serif"/>
      <family val="2"/>
    </font>
    <font>
      <sz val="11"/>
      <color indexed="10"/>
      <name val="MS Sans Serif"/>
      <family val="2"/>
    </font>
    <font>
      <sz val="11"/>
      <color indexed="48"/>
      <name val="MS Sans Serif"/>
      <family val="2"/>
    </font>
    <font>
      <sz val="10"/>
      <color indexed="48"/>
      <name val="Times New Roman"/>
      <family val="1"/>
    </font>
    <font>
      <sz val="11"/>
      <color indexed="26"/>
      <name val="MS Sans Serif"/>
      <family val="2"/>
    </font>
    <font>
      <b/>
      <sz val="10"/>
      <color indexed="26"/>
      <name val="Times New Roman"/>
      <family val="1"/>
    </font>
    <font>
      <sz val="11"/>
      <color indexed="9"/>
      <name val="MS Sans Serif"/>
      <family val="2"/>
    </font>
    <font>
      <b/>
      <sz val="10"/>
      <color indexed="9"/>
      <name val="Times New Roman"/>
      <family val="0"/>
    </font>
    <font>
      <sz val="10"/>
      <color indexed="9"/>
      <name val="Times New Roman"/>
      <family val="1"/>
    </font>
    <font>
      <sz val="11"/>
      <color indexed="61"/>
      <name val="MS Sans Serif"/>
      <family val="2"/>
    </font>
    <font>
      <b/>
      <sz val="10"/>
      <color indexed="61"/>
      <name val="Times New Roman"/>
      <family val="0"/>
    </font>
    <font>
      <sz val="11"/>
      <color indexed="54"/>
      <name val="MS Sans Serif"/>
      <family val="2"/>
    </font>
    <font>
      <b/>
      <sz val="10"/>
      <color indexed="54"/>
      <name val="Times New Roman"/>
      <family val="0"/>
    </font>
    <font>
      <sz val="11"/>
      <color indexed="56"/>
      <name val="MS Sans Serif"/>
      <family val="2"/>
    </font>
    <font>
      <b/>
      <sz val="10"/>
      <color indexed="56"/>
      <name val="Times New Roman"/>
      <family val="1"/>
    </font>
    <font>
      <sz val="11"/>
      <color indexed="58"/>
      <name val="MS Sans Serif"/>
      <family val="2"/>
    </font>
    <font>
      <b/>
      <sz val="10"/>
      <color indexed="58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 style="thick"/>
    </border>
    <border>
      <left style="double"/>
      <right style="double"/>
      <top>
        <color indexed="63"/>
      </top>
      <bottom style="thick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8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Continuous"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10" fillId="0" borderId="0" xfId="0" applyFont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72" fontId="4" fillId="0" borderId="2" xfId="0" applyNumberFormat="1" applyFont="1" applyFill="1" applyBorder="1" applyAlignment="1" applyProtection="1" quotePrefix="1">
      <alignment horizontal="center"/>
      <protection/>
    </xf>
    <xf numFmtId="0" fontId="10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4" fillId="0" borderId="4" xfId="0" applyFont="1" applyFill="1" applyBorder="1" applyAlignment="1">
      <alignment horizontal="center"/>
    </xf>
    <xf numFmtId="172" fontId="4" fillId="0" borderId="4" xfId="0" applyNumberFormat="1" applyFont="1" applyFill="1" applyBorder="1" applyAlignment="1" applyProtection="1">
      <alignment horizontal="center"/>
      <protection/>
    </xf>
    <xf numFmtId="0" fontId="4" fillId="0" borderId="5" xfId="0" applyFont="1" applyFill="1" applyBorder="1" applyAlignment="1">
      <alignment horizontal="center"/>
    </xf>
    <xf numFmtId="4" fontId="4" fillId="0" borderId="2" xfId="0" applyNumberFormat="1" applyFont="1" applyFill="1" applyBorder="1" applyAlignment="1" applyProtection="1">
      <alignment horizontal="center"/>
      <protection/>
    </xf>
    <xf numFmtId="3" fontId="4" fillId="0" borderId="2" xfId="0" applyNumberFormat="1" applyFont="1" applyFill="1" applyBorder="1" applyAlignment="1" applyProtection="1">
      <alignment horizontal="center"/>
      <protection/>
    </xf>
    <xf numFmtId="38" fontId="4" fillId="0" borderId="6" xfId="0" applyNumberFormat="1" applyFont="1" applyFill="1" applyBorder="1" applyAlignment="1" applyProtection="1">
      <alignment horizontal="center"/>
      <protection/>
    </xf>
    <xf numFmtId="172" fontId="4" fillId="0" borderId="6" xfId="0" applyNumberFormat="1" applyFont="1" applyFill="1" applyBorder="1" applyAlignment="1" applyProtection="1" quotePrefix="1">
      <alignment horizontal="center"/>
      <protection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22" fontId="4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6" fillId="0" borderId="2" xfId="0" applyFont="1" applyBorder="1" applyAlignment="1" applyProtection="1">
      <alignment horizontal="center"/>
      <protection/>
    </xf>
    <xf numFmtId="0" fontId="6" fillId="0" borderId="7" xfId="0" applyFont="1" applyBorder="1" applyAlignment="1" applyProtection="1">
      <alignment horizontal="center"/>
      <protection/>
    </xf>
    <xf numFmtId="2" fontId="4" fillId="0" borderId="2" xfId="0" applyNumberFormat="1" applyFont="1" applyFill="1" applyBorder="1" applyAlignment="1" applyProtection="1" quotePrefix="1">
      <alignment horizontal="center"/>
      <protection/>
    </xf>
    <xf numFmtId="172" fontId="4" fillId="0" borderId="3" xfId="0" applyNumberFormat="1" applyFont="1" applyBorder="1" applyAlignment="1" applyProtection="1">
      <alignment horizontal="center"/>
      <protection/>
    </xf>
    <xf numFmtId="4" fontId="18" fillId="0" borderId="2" xfId="0" applyNumberFormat="1" applyFont="1" applyFill="1" applyBorder="1" applyAlignment="1">
      <alignment horizontal="right"/>
    </xf>
    <xf numFmtId="176" fontId="4" fillId="0" borderId="8" xfId="0" applyNumberFormat="1" applyFont="1" applyBorder="1" applyAlignment="1" applyProtection="1">
      <alignment horizontal="center"/>
      <protection/>
    </xf>
    <xf numFmtId="4" fontId="20" fillId="0" borderId="0" xfId="0" applyNumberFormat="1" applyFont="1" applyFill="1" applyBorder="1" applyAlignment="1">
      <alignment horizontal="center"/>
    </xf>
    <xf numFmtId="0" fontId="6" fillId="0" borderId="3" xfId="0" applyFont="1" applyBorder="1" applyAlignment="1" applyProtection="1">
      <alignment horizontal="center"/>
      <protection/>
    </xf>
    <xf numFmtId="7" fontId="12" fillId="0" borderId="9" xfId="0" applyNumberFormat="1" applyFont="1" applyFill="1" applyBorder="1" applyAlignment="1">
      <alignment horizontal="right"/>
    </xf>
    <xf numFmtId="0" fontId="22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24" fillId="0" borderId="0" xfId="0" applyFont="1" applyFill="1" applyBorder="1" applyAlignment="1" applyProtection="1">
      <alignment horizontal="centerContinuous"/>
      <protection/>
    </xf>
    <xf numFmtId="0" fontId="25" fillId="0" borderId="0" xfId="0" applyNumberFormat="1" applyFont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Fill="1" applyBorder="1" applyAlignment="1" applyProtection="1">
      <alignment horizontal="left"/>
      <protection/>
    </xf>
    <xf numFmtId="0" fontId="22" fillId="0" borderId="0" xfId="0" applyFont="1" applyBorder="1" applyAlignment="1">
      <alignment/>
    </xf>
    <xf numFmtId="0" fontId="27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20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10" xfId="0" applyFont="1" applyBorder="1" applyAlignment="1">
      <alignment/>
    </xf>
    <xf numFmtId="0" fontId="28" fillId="0" borderId="11" xfId="0" applyFont="1" applyBorder="1" applyAlignment="1">
      <alignment/>
    </xf>
    <xf numFmtId="0" fontId="28" fillId="0" borderId="12" xfId="0" applyFont="1" applyBorder="1" applyAlignment="1">
      <alignment/>
    </xf>
    <xf numFmtId="0" fontId="11" fillId="0" borderId="13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4" fillId="0" borderId="0" xfId="0" applyNumberFormat="1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14" fillId="0" borderId="14" xfId="0" applyFont="1" applyBorder="1" applyAlignment="1">
      <alignment horizontal="centerContinuous"/>
    </xf>
    <xf numFmtId="0" fontId="14" fillId="0" borderId="0" xfId="0" applyFont="1" applyBorder="1" applyAlignment="1">
      <alignment/>
    </xf>
    <xf numFmtId="0" fontId="14" fillId="0" borderId="13" xfId="0" applyFont="1" applyBorder="1" applyAlignment="1">
      <alignment/>
    </xf>
    <xf numFmtId="0" fontId="13" fillId="0" borderId="0" xfId="0" applyNumberFormat="1" applyFont="1" applyBorder="1" applyAlignment="1">
      <alignment horizontal="right"/>
    </xf>
    <xf numFmtId="0" fontId="14" fillId="0" borderId="14" xfId="0" applyFont="1" applyBorder="1" applyAlignment="1">
      <alignment/>
    </xf>
    <xf numFmtId="0" fontId="13" fillId="0" borderId="0" xfId="0" applyNumberFormat="1" applyFont="1" applyBorder="1" applyAlignment="1">
      <alignment horizontal="right"/>
    </xf>
    <xf numFmtId="7" fontId="13" fillId="0" borderId="0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0" fontId="30" fillId="0" borderId="0" xfId="0" applyNumberFormat="1" applyFont="1" applyBorder="1" applyAlignment="1">
      <alignment horizontal="right"/>
    </xf>
    <xf numFmtId="0" fontId="31" fillId="0" borderId="0" xfId="0" applyFont="1" applyBorder="1" applyAlignment="1">
      <alignment/>
    </xf>
    <xf numFmtId="7" fontId="30" fillId="0" borderId="0" xfId="0" applyNumberFormat="1" applyFont="1" applyBorder="1" applyAlignment="1">
      <alignment horizontal="right"/>
    </xf>
    <xf numFmtId="0" fontId="4" fillId="0" borderId="14" xfId="0" applyFont="1" applyBorder="1" applyAlignment="1">
      <alignment/>
    </xf>
    <xf numFmtId="0" fontId="13" fillId="0" borderId="15" xfId="0" applyFont="1" applyBorder="1" applyAlignment="1">
      <alignment horizontal="center"/>
    </xf>
    <xf numFmtId="7" fontId="13" fillId="0" borderId="16" xfId="0" applyNumberFormat="1" applyFont="1" applyBorder="1" applyAlignment="1">
      <alignment horizontal="center"/>
    </xf>
    <xf numFmtId="0" fontId="28" fillId="0" borderId="17" xfId="0" applyFont="1" applyBorder="1" applyAlignment="1">
      <alignment/>
    </xf>
    <xf numFmtId="0" fontId="28" fillId="0" borderId="18" xfId="0" applyNumberFormat="1" applyFont="1" applyBorder="1" applyAlignment="1">
      <alignment/>
    </xf>
    <xf numFmtId="0" fontId="28" fillId="0" borderId="18" xfId="0" applyFont="1" applyBorder="1" applyAlignment="1">
      <alignment/>
    </xf>
    <xf numFmtId="0" fontId="28" fillId="0" borderId="19" xfId="0" applyFont="1" applyBorder="1" applyAlignment="1">
      <alignment/>
    </xf>
    <xf numFmtId="0" fontId="28" fillId="0" borderId="0" xfId="0" applyFont="1" applyFill="1" applyBorder="1" applyAlignment="1">
      <alignment/>
    </xf>
    <xf numFmtId="4" fontId="28" fillId="0" borderId="0" xfId="0" applyNumberFormat="1" applyFont="1" applyFill="1" applyBorder="1" applyAlignment="1">
      <alignment/>
    </xf>
    <xf numFmtId="7" fontId="28" fillId="0" borderId="0" xfId="0" applyNumberFormat="1" applyFont="1" applyBorder="1" applyAlignment="1">
      <alignment/>
    </xf>
    <xf numFmtId="176" fontId="28" fillId="0" borderId="0" xfId="0" applyNumberFormat="1" applyFont="1" applyBorder="1" applyAlignment="1">
      <alignment horizontal="center"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Border="1" applyAlignment="1">
      <alignment/>
    </xf>
    <xf numFmtId="4" fontId="30" fillId="0" borderId="0" xfId="0" applyNumberFormat="1" applyFont="1" applyBorder="1" applyAlignment="1">
      <alignment horizontal="center"/>
    </xf>
    <xf numFmtId="0" fontId="22" fillId="0" borderId="0" xfId="0" applyFont="1" applyFill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22" fontId="4" fillId="0" borderId="0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Fill="1" applyBorder="1" applyAlignment="1">
      <alignment/>
    </xf>
    <xf numFmtId="0" fontId="32" fillId="0" borderId="9" xfId="0" applyFont="1" applyBorder="1" applyAlignment="1">
      <alignment horizontal="center" vertical="center"/>
    </xf>
    <xf numFmtId="0" fontId="32" fillId="0" borderId="9" xfId="0" applyFont="1" applyBorder="1" applyAlignment="1" applyProtection="1">
      <alignment horizontal="center" vertical="center"/>
      <protection/>
    </xf>
    <xf numFmtId="0" fontId="32" fillId="0" borderId="15" xfId="0" applyFont="1" applyBorder="1" applyAlignment="1" applyProtection="1">
      <alignment horizontal="center" vertical="center"/>
      <protection/>
    </xf>
    <xf numFmtId="0" fontId="32" fillId="0" borderId="16" xfId="0" applyFont="1" applyBorder="1" applyAlignment="1" applyProtection="1">
      <alignment horizontal="center" vertical="center"/>
      <protection/>
    </xf>
    <xf numFmtId="0" fontId="32" fillId="0" borderId="15" xfId="0" applyFont="1" applyBorder="1" applyAlignment="1" applyProtection="1">
      <alignment horizontal="center" vertical="center" wrapText="1"/>
      <protection/>
    </xf>
    <xf numFmtId="0" fontId="32" fillId="0" borderId="9" xfId="0" applyFont="1" applyBorder="1" applyAlignment="1" applyProtection="1">
      <alignment horizontal="center" vertical="center" wrapText="1"/>
      <protection/>
    </xf>
    <xf numFmtId="0" fontId="32" fillId="0" borderId="9" xfId="0" applyFont="1" applyBorder="1" applyAlignment="1">
      <alignment horizontal="center" vertical="center" wrapText="1"/>
    </xf>
    <xf numFmtId="0" fontId="25" fillId="0" borderId="0" xfId="0" applyFont="1" applyAlignment="1">
      <alignment horizontal="centerContinuous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30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Continuous"/>
    </xf>
    <xf numFmtId="0" fontId="25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13" xfId="0" applyFont="1" applyFill="1" applyBorder="1" applyAlignment="1">
      <alignment/>
    </xf>
    <xf numFmtId="0" fontId="10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1" fillId="0" borderId="13" xfId="0" applyFont="1" applyFill="1" applyBorder="1" applyAlignment="1">
      <alignment horizontal="centerContinuous"/>
    </xf>
    <xf numFmtId="0" fontId="11" fillId="0" borderId="0" xfId="0" applyFont="1" applyFill="1" applyAlignment="1">
      <alignment horizontal="centerContinuous"/>
    </xf>
    <xf numFmtId="0" fontId="11" fillId="0" borderId="0" xfId="0" applyFont="1" applyFill="1" applyBorder="1" applyAlignment="1">
      <alignment horizontal="centerContinuous"/>
    </xf>
    <xf numFmtId="0" fontId="33" fillId="0" borderId="14" xfId="0" applyFont="1" applyFill="1" applyBorder="1" applyAlignment="1">
      <alignment horizontal="centerContinuous"/>
    </xf>
    <xf numFmtId="0" fontId="0" fillId="0" borderId="15" xfId="0" applyFont="1" applyFill="1" applyBorder="1" applyAlignment="1" applyProtection="1" quotePrefix="1">
      <alignment horizontal="left"/>
      <protection/>
    </xf>
    <xf numFmtId="0" fontId="0" fillId="0" borderId="20" xfId="0" applyFont="1" applyFill="1" applyBorder="1" applyAlignment="1" applyProtection="1">
      <alignment horizontal="center"/>
      <protection/>
    </xf>
    <xf numFmtId="172" fontId="0" fillId="0" borderId="16" xfId="0" applyNumberFormat="1" applyFont="1" applyFill="1" applyBorder="1" applyAlignment="1" applyProtection="1">
      <alignment horizontal="center"/>
      <protection/>
    </xf>
    <xf numFmtId="0" fontId="32" fillId="0" borderId="9" xfId="0" applyFont="1" applyFill="1" applyBorder="1" applyAlignment="1">
      <alignment horizontal="center" vertical="center"/>
    </xf>
    <xf numFmtId="0" fontId="32" fillId="0" borderId="9" xfId="0" applyFont="1" applyFill="1" applyBorder="1" applyAlignment="1" applyProtection="1">
      <alignment horizontal="center" vertical="center"/>
      <protection/>
    </xf>
    <xf numFmtId="0" fontId="32" fillId="0" borderId="15" xfId="0" applyFont="1" applyFill="1" applyBorder="1" applyAlignment="1" applyProtection="1">
      <alignment horizontal="center" vertical="center"/>
      <protection/>
    </xf>
    <xf numFmtId="0" fontId="32" fillId="0" borderId="9" xfId="0" applyFont="1" applyFill="1" applyBorder="1" applyAlignment="1" applyProtection="1">
      <alignment horizontal="center" vertical="center" wrapText="1"/>
      <protection/>
    </xf>
    <xf numFmtId="0" fontId="32" fillId="0" borderId="9" xfId="0" applyFont="1" applyFill="1" applyBorder="1" applyAlignment="1" applyProtection="1" quotePrefix="1">
      <alignment horizontal="center" vertical="center" wrapText="1"/>
      <protection/>
    </xf>
    <xf numFmtId="0" fontId="32" fillId="0" borderId="9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/>
    </xf>
    <xf numFmtId="4" fontId="18" fillId="0" borderId="1" xfId="0" applyNumberFormat="1" applyFont="1" applyFill="1" applyBorder="1" applyAlignment="1">
      <alignment horizontal="right"/>
    </xf>
    <xf numFmtId="176" fontId="34" fillId="0" borderId="21" xfId="0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centerContinuous"/>
    </xf>
    <xf numFmtId="0" fontId="25" fillId="0" borderId="0" xfId="0" applyFont="1" applyFill="1" applyAlignment="1">
      <alignment horizontal="centerContinuous"/>
    </xf>
    <xf numFmtId="0" fontId="4" fillId="0" borderId="12" xfId="0" applyFont="1" applyBorder="1" applyAlignment="1">
      <alignment/>
    </xf>
    <xf numFmtId="0" fontId="4" fillId="0" borderId="0" xfId="0" applyFont="1" applyFill="1" applyBorder="1" applyAlignment="1" applyProtection="1">
      <alignment/>
      <protection/>
    </xf>
    <xf numFmtId="172" fontId="5" fillId="0" borderId="3" xfId="0" applyNumberFormat="1" applyFont="1" applyBorder="1" applyAlignment="1" applyProtection="1">
      <alignment horizontal="center"/>
      <protection/>
    </xf>
    <xf numFmtId="176" fontId="4" fillId="0" borderId="3" xfId="0" applyNumberFormat="1" applyFont="1" applyBorder="1" applyAlignment="1" applyProtection="1">
      <alignment horizontal="center"/>
      <protection/>
    </xf>
    <xf numFmtId="2" fontId="15" fillId="0" borderId="3" xfId="0" applyNumberFormat="1" applyFont="1" applyBorder="1" applyAlignment="1">
      <alignment horizontal="center"/>
    </xf>
    <xf numFmtId="176" fontId="5" fillId="0" borderId="3" xfId="0" applyNumberFormat="1" applyFont="1" applyBorder="1" applyAlignment="1" applyProtection="1" quotePrefix="1">
      <alignment horizontal="center"/>
      <protection/>
    </xf>
    <xf numFmtId="176" fontId="4" fillId="0" borderId="3" xfId="0" applyNumberFormat="1" applyFont="1" applyBorder="1" applyAlignment="1">
      <alignment horizontal="center"/>
    </xf>
    <xf numFmtId="176" fontId="19" fillId="0" borderId="3" xfId="0" applyNumberFormat="1" applyFont="1" applyFill="1" applyBorder="1" applyAlignment="1">
      <alignment horizontal="center"/>
    </xf>
    <xf numFmtId="0" fontId="30" fillId="0" borderId="0" xfId="0" applyFont="1" applyFill="1" applyAlignment="1">
      <alignment/>
    </xf>
    <xf numFmtId="0" fontId="10" fillId="0" borderId="14" xfId="0" applyFont="1" applyBorder="1" applyAlignment="1">
      <alignment/>
    </xf>
    <xf numFmtId="0" fontId="10" fillId="0" borderId="0" xfId="0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Continuous"/>
      <protection/>
    </xf>
    <xf numFmtId="0" fontId="11" fillId="0" borderId="14" xfId="0" applyFont="1" applyBorder="1" applyAlignment="1">
      <alignment horizontal="centerContinuous"/>
    </xf>
    <xf numFmtId="0" fontId="31" fillId="0" borderId="13" xfId="0" applyFont="1" applyBorder="1" applyAlignment="1">
      <alignment horizontal="centerContinuous"/>
    </xf>
    <xf numFmtId="0" fontId="31" fillId="0" borderId="0" xfId="0" applyFont="1" applyBorder="1" applyAlignment="1">
      <alignment horizontal="centerContinuous"/>
    </xf>
    <xf numFmtId="0" fontId="31" fillId="0" borderId="0" xfId="0" applyFont="1" applyBorder="1" applyAlignment="1" applyProtection="1">
      <alignment horizontal="centerContinuous"/>
      <protection/>
    </xf>
    <xf numFmtId="0" fontId="31" fillId="0" borderId="14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32" fillId="0" borderId="20" xfId="0" applyFont="1" applyBorder="1" applyAlignment="1">
      <alignment horizontal="center" vertical="center" wrapText="1"/>
    </xf>
    <xf numFmtId="0" fontId="32" fillId="0" borderId="16" xfId="0" applyFont="1" applyBorder="1" applyAlignment="1" applyProtection="1">
      <alignment horizontal="center" vertical="center" wrapText="1"/>
      <protection/>
    </xf>
    <xf numFmtId="176" fontId="18" fillId="0" borderId="2" xfId="0" applyNumberFormat="1" applyFont="1" applyFill="1" applyBorder="1" applyAlignment="1">
      <alignment horizontal="center"/>
    </xf>
    <xf numFmtId="7" fontId="34" fillId="0" borderId="22" xfId="0" applyNumberFormat="1" applyFont="1" applyFill="1" applyBorder="1" applyAlignment="1">
      <alignment horizontal="right"/>
    </xf>
    <xf numFmtId="7" fontId="13" fillId="0" borderId="0" xfId="0" applyNumberFormat="1" applyFont="1" applyBorder="1" applyAlignment="1">
      <alignment horizontal="center"/>
    </xf>
    <xf numFmtId="0" fontId="36" fillId="0" borderId="0" xfId="0" applyFont="1" applyBorder="1" applyAlignment="1">
      <alignment horizontal="centerContinuous"/>
    </xf>
    <xf numFmtId="0" fontId="38" fillId="0" borderId="23" xfId="0" applyFont="1" applyBorder="1" applyAlignment="1">
      <alignment horizontal="center"/>
    </xf>
    <xf numFmtId="0" fontId="40" fillId="0" borderId="0" xfId="0" applyFont="1" applyBorder="1" applyAlignment="1" applyProtection="1">
      <alignment horizontal="left"/>
      <protection/>
    </xf>
    <xf numFmtId="0" fontId="38" fillId="0" borderId="0" xfId="0" applyFont="1" applyBorder="1" applyAlignment="1">
      <alignment horizontal="center"/>
    </xf>
    <xf numFmtId="0" fontId="40" fillId="0" borderId="0" xfId="0" applyFont="1" applyBorder="1" applyAlignment="1" applyProtection="1">
      <alignment horizontal="left" vertical="top"/>
      <protection/>
    </xf>
    <xf numFmtId="0" fontId="38" fillId="0" borderId="0" xfId="0" applyFont="1" applyAlignment="1">
      <alignment/>
    </xf>
    <xf numFmtId="0" fontId="38" fillId="0" borderId="13" xfId="0" applyFont="1" applyBorder="1" applyAlignment="1">
      <alignment/>
    </xf>
    <xf numFmtId="0" fontId="38" fillId="0" borderId="0" xfId="0" applyFont="1" applyFill="1" applyAlignment="1">
      <alignment/>
    </xf>
    <xf numFmtId="0" fontId="38" fillId="0" borderId="13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22" fontId="38" fillId="0" borderId="0" xfId="0" applyNumberFormat="1" applyFont="1" applyFill="1" applyBorder="1" applyAlignment="1">
      <alignment/>
    </xf>
    <xf numFmtId="7" fontId="43" fillId="0" borderId="0" xfId="0" applyNumberFormat="1" applyFont="1" applyFill="1" applyBorder="1" applyAlignment="1">
      <alignment horizontal="right"/>
    </xf>
    <xf numFmtId="4" fontId="42" fillId="0" borderId="0" xfId="0" applyNumberFormat="1" applyFont="1" applyFill="1" applyBorder="1" applyAlignment="1">
      <alignment horizontal="center"/>
    </xf>
    <xf numFmtId="0" fontId="38" fillId="0" borderId="14" xfId="0" applyFont="1" applyFill="1" applyBorder="1" applyAlignment="1">
      <alignment/>
    </xf>
    <xf numFmtId="0" fontId="38" fillId="0" borderId="0" xfId="0" applyFont="1" applyBorder="1" applyAlignment="1">
      <alignment/>
    </xf>
    <xf numFmtId="7" fontId="41" fillId="0" borderId="0" xfId="0" applyNumberFormat="1" applyFont="1" applyFill="1" applyBorder="1" applyAlignment="1">
      <alignment horizontal="right"/>
    </xf>
    <xf numFmtId="0" fontId="38" fillId="0" borderId="14" xfId="0" applyFont="1" applyBorder="1" applyAlignment="1">
      <alignment/>
    </xf>
    <xf numFmtId="0" fontId="47" fillId="2" borderId="15" xfId="0" applyFont="1" applyFill="1" applyBorder="1" applyAlignment="1" applyProtection="1">
      <alignment horizontal="centerContinuous" vertical="center" wrapText="1"/>
      <protection/>
    </xf>
    <xf numFmtId="0" fontId="47" fillId="2" borderId="16" xfId="0" applyFont="1" applyFill="1" applyBorder="1" applyAlignment="1">
      <alignment horizontal="centerContinuous" vertical="center"/>
    </xf>
    <xf numFmtId="0" fontId="48" fillId="2" borderId="9" xfId="0" applyFont="1" applyFill="1" applyBorder="1" applyAlignment="1" applyProtection="1">
      <alignment horizontal="center" vertical="center"/>
      <protection/>
    </xf>
    <xf numFmtId="176" fontId="49" fillId="2" borderId="2" xfId="0" applyNumberFormat="1" applyFont="1" applyFill="1" applyBorder="1" applyAlignment="1" applyProtection="1">
      <alignment horizontal="center"/>
      <protection/>
    </xf>
    <xf numFmtId="176" fontId="49" fillId="2" borderId="6" xfId="0" applyNumberFormat="1" applyFont="1" applyFill="1" applyBorder="1" applyAlignment="1" applyProtection="1">
      <alignment horizontal="center"/>
      <protection/>
    </xf>
    <xf numFmtId="0" fontId="4" fillId="0" borderId="15" xfId="0" applyFont="1" applyFill="1" applyBorder="1" applyAlignment="1" applyProtection="1">
      <alignment horizontal="left"/>
      <protection/>
    </xf>
    <xf numFmtId="0" fontId="4" fillId="0" borderId="23" xfId="0" applyFont="1" applyFill="1" applyBorder="1" applyAlignment="1" applyProtection="1">
      <alignment horizontal="center"/>
      <protection/>
    </xf>
    <xf numFmtId="0" fontId="4" fillId="0" borderId="9" xfId="0" applyFont="1" applyFill="1" applyBorder="1" applyAlignment="1">
      <alignment horizontal="center"/>
    </xf>
    <xf numFmtId="0" fontId="49" fillId="2" borderId="4" xfId="0" applyFont="1" applyFill="1" applyBorder="1" applyAlignment="1">
      <alignment horizontal="center"/>
    </xf>
    <xf numFmtId="7" fontId="21" fillId="0" borderId="9" xfId="0" applyNumberFormat="1" applyFont="1" applyFill="1" applyBorder="1" applyAlignment="1">
      <alignment horizontal="right"/>
    </xf>
    <xf numFmtId="0" fontId="49" fillId="2" borderId="2" xfId="0" applyFont="1" applyFill="1" applyBorder="1" applyAlignment="1" applyProtection="1">
      <alignment horizontal="center"/>
      <protection/>
    </xf>
    <xf numFmtId="0" fontId="49" fillId="2" borderId="7" xfId="0" applyFont="1" applyFill="1" applyBorder="1" applyAlignment="1" applyProtection="1">
      <alignment horizontal="center"/>
      <protection/>
    </xf>
    <xf numFmtId="0" fontId="4" fillId="0" borderId="24" xfId="0" applyFont="1" applyBorder="1" applyAlignment="1">
      <alignment/>
    </xf>
    <xf numFmtId="0" fontId="49" fillId="2" borderId="25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172" fontId="4" fillId="0" borderId="25" xfId="0" applyNumberFormat="1" applyFont="1" applyFill="1" applyBorder="1" applyAlignment="1" applyProtection="1">
      <alignment horizontal="center"/>
      <protection/>
    </xf>
    <xf numFmtId="0" fontId="4" fillId="0" borderId="26" xfId="0" applyFont="1" applyFill="1" applyBorder="1" applyAlignment="1">
      <alignment horizontal="center"/>
    </xf>
    <xf numFmtId="0" fontId="52" fillId="3" borderId="9" xfId="0" applyFont="1" applyFill="1" applyBorder="1" applyAlignment="1" applyProtection="1">
      <alignment horizontal="center" vertical="center"/>
      <protection/>
    </xf>
    <xf numFmtId="0" fontId="54" fillId="3" borderId="25" xfId="0" applyFont="1" applyFill="1" applyBorder="1" applyAlignment="1">
      <alignment horizontal="center"/>
    </xf>
    <xf numFmtId="0" fontId="54" fillId="3" borderId="4" xfId="0" applyFont="1" applyFill="1" applyBorder="1" applyAlignment="1">
      <alignment horizontal="center"/>
    </xf>
    <xf numFmtId="0" fontId="55" fillId="4" borderId="9" xfId="0" applyFont="1" applyFill="1" applyBorder="1" applyAlignment="1">
      <alignment horizontal="center" vertical="center" wrapText="1"/>
    </xf>
    <xf numFmtId="0" fontId="56" fillId="4" borderId="25" xfId="0" applyFont="1" applyFill="1" applyBorder="1" applyAlignment="1">
      <alignment horizontal="center"/>
    </xf>
    <xf numFmtId="0" fontId="56" fillId="4" borderId="4" xfId="0" applyFont="1" applyFill="1" applyBorder="1" applyAlignment="1">
      <alignment horizontal="center"/>
    </xf>
    <xf numFmtId="4" fontId="56" fillId="4" borderId="9" xfId="0" applyNumberFormat="1" applyFont="1" applyFill="1" applyBorder="1" applyAlignment="1">
      <alignment horizontal="center"/>
    </xf>
    <xf numFmtId="0" fontId="57" fillId="5" borderId="9" xfId="0" applyFont="1" applyFill="1" applyBorder="1" applyAlignment="1">
      <alignment horizontal="center" vertical="center" wrapText="1"/>
    </xf>
    <xf numFmtId="0" fontId="58" fillId="5" borderId="25" xfId="0" applyFont="1" applyFill="1" applyBorder="1" applyAlignment="1">
      <alignment horizontal="center"/>
    </xf>
    <xf numFmtId="0" fontId="58" fillId="5" borderId="4" xfId="0" applyFont="1" applyFill="1" applyBorder="1" applyAlignment="1">
      <alignment horizontal="center"/>
    </xf>
    <xf numFmtId="4" fontId="58" fillId="5" borderId="9" xfId="0" applyNumberFormat="1" applyFont="1" applyFill="1" applyBorder="1" applyAlignment="1">
      <alignment horizontal="center"/>
    </xf>
    <xf numFmtId="0" fontId="45" fillId="2" borderId="27" xfId="0" applyFont="1" applyFill="1" applyBorder="1" applyAlignment="1">
      <alignment horizontal="center"/>
    </xf>
    <xf numFmtId="0" fontId="45" fillId="2" borderId="28" xfId="0" applyFont="1" applyFill="1" applyBorder="1" applyAlignment="1">
      <alignment horizontal="center"/>
    </xf>
    <xf numFmtId="0" fontId="45" fillId="2" borderId="29" xfId="0" applyFont="1" applyFill="1" applyBorder="1" applyAlignment="1">
      <alignment horizontal="center"/>
    </xf>
    <xf numFmtId="0" fontId="45" fillId="2" borderId="30" xfId="0" applyFont="1" applyFill="1" applyBorder="1" applyAlignment="1">
      <alignment horizontal="center"/>
    </xf>
    <xf numFmtId="4" fontId="45" fillId="2" borderId="31" xfId="0" applyNumberFormat="1" applyFont="1" applyFill="1" applyBorder="1" applyAlignment="1">
      <alignment horizontal="center"/>
    </xf>
    <xf numFmtId="4" fontId="45" fillId="2" borderId="16" xfId="0" applyNumberFormat="1" applyFont="1" applyFill="1" applyBorder="1" applyAlignment="1">
      <alignment horizontal="center"/>
    </xf>
    <xf numFmtId="0" fontId="59" fillId="6" borderId="15" xfId="0" applyFont="1" applyFill="1" applyBorder="1" applyAlignment="1" applyProtection="1">
      <alignment horizontal="centerContinuous" vertical="center" wrapText="1"/>
      <protection/>
    </xf>
    <xf numFmtId="0" fontId="59" fillId="6" borderId="16" xfId="0" applyFont="1" applyFill="1" applyBorder="1" applyAlignment="1">
      <alignment horizontal="centerContinuous" vertical="center"/>
    </xf>
    <xf numFmtId="0" fontId="60" fillId="6" borderId="32" xfId="0" applyFont="1" applyFill="1" applyBorder="1" applyAlignment="1">
      <alignment horizontal="center"/>
    </xf>
    <xf numFmtId="0" fontId="60" fillId="6" borderId="33" xfId="0" applyFont="1" applyFill="1" applyBorder="1" applyAlignment="1">
      <alignment horizontal="center"/>
    </xf>
    <xf numFmtId="0" fontId="60" fillId="6" borderId="29" xfId="0" applyFont="1" applyFill="1" applyBorder="1" applyAlignment="1">
      <alignment horizontal="center"/>
    </xf>
    <xf numFmtId="0" fontId="60" fillId="6" borderId="30" xfId="0" applyFont="1" applyFill="1" applyBorder="1" applyAlignment="1">
      <alignment horizontal="center"/>
    </xf>
    <xf numFmtId="4" fontId="60" fillId="6" borderId="31" xfId="0" applyNumberFormat="1" applyFont="1" applyFill="1" applyBorder="1" applyAlignment="1">
      <alignment horizontal="center"/>
    </xf>
    <xf numFmtId="4" fontId="60" fillId="6" borderId="34" xfId="0" applyNumberFormat="1" applyFont="1" applyFill="1" applyBorder="1" applyAlignment="1">
      <alignment horizontal="center"/>
    </xf>
    <xf numFmtId="0" fontId="59" fillId="6" borderId="9" xfId="0" applyFont="1" applyFill="1" applyBorder="1" applyAlignment="1">
      <alignment horizontal="center" vertical="center" wrapText="1"/>
    </xf>
    <xf numFmtId="0" fontId="50" fillId="7" borderId="9" xfId="0" applyFont="1" applyFill="1" applyBorder="1" applyAlignment="1">
      <alignment horizontal="center" vertical="center" wrapText="1"/>
    </xf>
    <xf numFmtId="0" fontId="51" fillId="7" borderId="25" xfId="0" applyFont="1" applyFill="1" applyBorder="1" applyAlignment="1">
      <alignment horizontal="center"/>
    </xf>
    <xf numFmtId="0" fontId="51" fillId="7" borderId="4" xfId="0" applyFont="1" applyFill="1" applyBorder="1" applyAlignment="1">
      <alignment horizontal="center"/>
    </xf>
    <xf numFmtId="0" fontId="61" fillId="4" borderId="9" xfId="0" applyFont="1" applyFill="1" applyBorder="1" applyAlignment="1">
      <alignment horizontal="center" vertical="center" wrapText="1"/>
    </xf>
    <xf numFmtId="0" fontId="62" fillId="4" borderId="25" xfId="0" applyFont="1" applyFill="1" applyBorder="1" applyAlignment="1">
      <alignment horizontal="center"/>
    </xf>
    <xf numFmtId="0" fontId="62" fillId="4" borderId="4" xfId="0" applyFont="1" applyFill="1" applyBorder="1" applyAlignment="1">
      <alignment horizontal="center"/>
    </xf>
    <xf numFmtId="0" fontId="54" fillId="8" borderId="2" xfId="0" applyFont="1" applyFill="1" applyBorder="1" applyAlignment="1" applyProtection="1">
      <alignment horizontal="center"/>
      <protection/>
    </xf>
    <xf numFmtId="0" fontId="52" fillId="8" borderId="9" xfId="0" applyFont="1" applyFill="1" applyBorder="1" applyAlignment="1" applyProtection="1">
      <alignment horizontal="center" vertical="center"/>
      <protection/>
    </xf>
    <xf numFmtId="0" fontId="54" fillId="8" borderId="24" xfId="0" applyFont="1" applyFill="1" applyBorder="1" applyAlignment="1" applyProtection="1">
      <alignment horizontal="center"/>
      <protection/>
    </xf>
    <xf numFmtId="0" fontId="60" fillId="6" borderId="2" xfId="0" applyFont="1" applyFill="1" applyBorder="1" applyAlignment="1" applyProtection="1">
      <alignment horizontal="center"/>
      <protection/>
    </xf>
    <xf numFmtId="0" fontId="60" fillId="6" borderId="24" xfId="0" applyFont="1" applyFill="1" applyBorder="1" applyAlignment="1" applyProtection="1">
      <alignment horizontal="center"/>
      <protection/>
    </xf>
    <xf numFmtId="4" fontId="60" fillId="6" borderId="9" xfId="0" applyNumberFormat="1" applyFont="1" applyFill="1" applyBorder="1" applyAlignment="1">
      <alignment horizontal="center"/>
    </xf>
    <xf numFmtId="0" fontId="46" fillId="5" borderId="15" xfId="0" applyFont="1" applyFill="1" applyBorder="1" applyAlignment="1" applyProtection="1">
      <alignment horizontal="centerContinuous" vertical="center" wrapText="1"/>
      <protection/>
    </xf>
    <xf numFmtId="0" fontId="46" fillId="5" borderId="16" xfId="0" applyFont="1" applyFill="1" applyBorder="1" applyAlignment="1">
      <alignment horizontal="centerContinuous" vertical="center"/>
    </xf>
    <xf numFmtId="176" fontId="44" fillId="5" borderId="27" xfId="0" applyNumberFormat="1" applyFont="1" applyFill="1" applyBorder="1" applyAlignment="1" applyProtection="1" quotePrefix="1">
      <alignment horizontal="center"/>
      <protection/>
    </xf>
    <xf numFmtId="176" fontId="44" fillId="5" borderId="28" xfId="0" applyNumberFormat="1" applyFont="1" applyFill="1" applyBorder="1" applyAlignment="1" applyProtection="1" quotePrefix="1">
      <alignment horizontal="center"/>
      <protection/>
    </xf>
    <xf numFmtId="176" fontId="44" fillId="5" borderId="35" xfId="0" applyNumberFormat="1" applyFont="1" applyFill="1" applyBorder="1" applyAlignment="1" applyProtection="1" quotePrefix="1">
      <alignment horizontal="center"/>
      <protection/>
    </xf>
    <xf numFmtId="176" fontId="44" fillId="5" borderId="36" xfId="0" applyNumberFormat="1" applyFont="1" applyFill="1" applyBorder="1" applyAlignment="1" applyProtection="1" quotePrefix="1">
      <alignment horizontal="center"/>
      <protection/>
    </xf>
    <xf numFmtId="4" fontId="44" fillId="5" borderId="31" xfId="0" applyNumberFormat="1" applyFont="1" applyFill="1" applyBorder="1" applyAlignment="1">
      <alignment horizontal="center"/>
    </xf>
    <xf numFmtId="4" fontId="44" fillId="5" borderId="34" xfId="0" applyNumberFormat="1" applyFont="1" applyFill="1" applyBorder="1" applyAlignment="1">
      <alignment horizontal="center"/>
    </xf>
    <xf numFmtId="176" fontId="53" fillId="9" borderId="2" xfId="0" applyNumberFormat="1" applyFont="1" applyFill="1" applyBorder="1" applyAlignment="1" applyProtection="1" quotePrefix="1">
      <alignment horizontal="center"/>
      <protection/>
    </xf>
    <xf numFmtId="4" fontId="53" fillId="9" borderId="9" xfId="0" applyNumberFormat="1" applyFont="1" applyFill="1" applyBorder="1" applyAlignment="1">
      <alignment horizontal="center"/>
    </xf>
    <xf numFmtId="0" fontId="52" fillId="9" borderId="9" xfId="0" applyFont="1" applyFill="1" applyBorder="1" applyAlignment="1">
      <alignment horizontal="center" vertical="center" wrapText="1"/>
    </xf>
    <xf numFmtId="176" fontId="53" fillId="9" borderId="24" xfId="0" applyNumberFormat="1" applyFont="1" applyFill="1" applyBorder="1" applyAlignment="1" applyProtection="1" quotePrefix="1">
      <alignment horizontal="center"/>
      <protection/>
    </xf>
    <xf numFmtId="4" fontId="51" fillId="7" borderId="9" xfId="0" applyNumberFormat="1" applyFont="1" applyFill="1" applyBorder="1" applyAlignment="1">
      <alignment horizontal="center"/>
    </xf>
    <xf numFmtId="4" fontId="62" fillId="4" borderId="9" xfId="0" applyNumberFormat="1" applyFont="1" applyFill="1" applyBorder="1" applyAlignment="1">
      <alignment horizontal="center"/>
    </xf>
    <xf numFmtId="183" fontId="13" fillId="0" borderId="0" xfId="0" applyNumberFormat="1" applyFont="1" applyBorder="1" applyAlignment="1">
      <alignment horizontal="right"/>
    </xf>
    <xf numFmtId="184" fontId="28" fillId="0" borderId="11" xfId="0" applyNumberFormat="1" applyFont="1" applyBorder="1" applyAlignment="1">
      <alignment/>
    </xf>
    <xf numFmtId="184" fontId="14" fillId="0" borderId="0" xfId="0" applyNumberFormat="1" applyFont="1" applyBorder="1" applyAlignment="1">
      <alignment/>
    </xf>
    <xf numFmtId="184" fontId="13" fillId="0" borderId="0" xfId="0" applyNumberFormat="1" applyFont="1" applyBorder="1" applyAlignment="1">
      <alignment/>
    </xf>
    <xf numFmtId="184" fontId="4" fillId="0" borderId="0" xfId="0" applyNumberFormat="1" applyFont="1" applyBorder="1" applyAlignment="1">
      <alignment/>
    </xf>
    <xf numFmtId="184" fontId="13" fillId="0" borderId="0" xfId="0" applyNumberFormat="1" applyFont="1" applyBorder="1" applyAlignment="1">
      <alignment horizontal="right"/>
    </xf>
    <xf numFmtId="183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180" fontId="49" fillId="2" borderId="2" xfId="0" applyNumberFormat="1" applyFont="1" applyFill="1" applyBorder="1" applyAlignment="1" applyProtection="1">
      <alignment horizontal="center"/>
      <protection/>
    </xf>
    <xf numFmtId="7" fontId="16" fillId="0" borderId="26" xfId="0" applyNumberFormat="1" applyFont="1" applyFill="1" applyBorder="1" applyAlignment="1">
      <alignment/>
    </xf>
    <xf numFmtId="7" fontId="35" fillId="0" borderId="2" xfId="0" applyNumberFormat="1" applyFont="1" applyBorder="1" applyAlignment="1" applyProtection="1">
      <alignment/>
      <protection/>
    </xf>
    <xf numFmtId="0" fontId="63" fillId="0" borderId="0" xfId="0" applyFont="1" applyAlignment="1">
      <alignment horizontal="right" vertical="top"/>
    </xf>
    <xf numFmtId="0" fontId="63" fillId="0" borderId="0" xfId="0" applyFont="1" applyFill="1" applyAlignment="1">
      <alignment horizontal="right" vertical="top"/>
    </xf>
    <xf numFmtId="0" fontId="0" fillId="0" borderId="15" xfId="0" applyFont="1" applyBorder="1" applyAlignment="1" applyProtection="1">
      <alignment horizontal="left" vertical="center"/>
      <protection/>
    </xf>
    <xf numFmtId="180" fontId="0" fillId="0" borderId="16" xfId="0" applyNumberFormat="1" applyFont="1" applyBorder="1" applyAlignment="1" applyProtection="1">
      <alignment horizontal="center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180" fontId="0" fillId="0" borderId="16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66" fillId="0" borderId="0" xfId="0" applyNumberFormat="1" applyFont="1" applyBorder="1" applyAlignment="1">
      <alignment horizontal="left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172" fontId="5" fillId="0" borderId="6" xfId="0" applyNumberFormat="1" applyFont="1" applyBorder="1" applyAlignment="1" applyProtection="1">
      <alignment horizontal="center"/>
      <protection locked="0"/>
    </xf>
    <xf numFmtId="176" fontId="4" fillId="0" borderId="6" xfId="0" applyNumberFormat="1" applyFont="1" applyBorder="1" applyAlignment="1" applyProtection="1">
      <alignment horizontal="center"/>
      <protection locked="0"/>
    </xf>
    <xf numFmtId="176" fontId="4" fillId="0" borderId="1" xfId="0" applyNumberFormat="1" applyFont="1" applyBorder="1" applyAlignment="1" applyProtection="1">
      <alignment horizontal="center"/>
      <protection locked="0"/>
    </xf>
    <xf numFmtId="176" fontId="4" fillId="0" borderId="2" xfId="0" applyNumberFormat="1" applyFont="1" applyBorder="1" applyAlignment="1" applyProtection="1">
      <alignment horizontal="center"/>
      <protection locked="0"/>
    </xf>
    <xf numFmtId="179" fontId="4" fillId="0" borderId="6" xfId="0" applyNumberFormat="1" applyFont="1" applyBorder="1" applyAlignment="1" applyProtection="1" quotePrefix="1">
      <alignment horizontal="center"/>
      <protection locked="0"/>
    </xf>
    <xf numFmtId="179" fontId="4" fillId="0" borderId="1" xfId="0" applyNumberFormat="1" applyFont="1" applyBorder="1" applyAlignment="1" applyProtection="1" quotePrefix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37" xfId="0" applyFont="1" applyBorder="1" applyAlignment="1" applyProtection="1">
      <alignment horizontal="center"/>
      <protection locked="0"/>
    </xf>
    <xf numFmtId="172" fontId="4" fillId="0" borderId="4" xfId="0" applyNumberFormat="1" applyFont="1" applyBorder="1" applyAlignment="1" applyProtection="1">
      <alignment horizontal="center"/>
      <protection locked="0"/>
    </xf>
    <xf numFmtId="1" fontId="4" fillId="0" borderId="30" xfId="0" applyNumberFormat="1" applyFont="1" applyBorder="1" applyAlignment="1" applyProtection="1" quotePrefix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6" xfId="0" applyFont="1" applyFill="1" applyBorder="1" applyAlignment="1" applyProtection="1">
      <alignment horizontal="center"/>
      <protection locked="0"/>
    </xf>
    <xf numFmtId="0" fontId="6" fillId="0" borderId="6" xfId="0" applyFont="1" applyFill="1" applyBorder="1" applyAlignment="1" applyProtection="1">
      <alignment horizontal="center"/>
      <protection locked="0"/>
    </xf>
    <xf numFmtId="0" fontId="6" fillId="0" borderId="6" xfId="0" applyFont="1" applyFill="1" applyBorder="1" applyAlignment="1" applyProtection="1" quotePrefix="1">
      <alignment horizontal="center"/>
      <protection locked="0"/>
    </xf>
    <xf numFmtId="172" fontId="5" fillId="0" borderId="38" xfId="0" applyNumberFormat="1" applyFont="1" applyFill="1" applyBorder="1" applyAlignment="1" applyProtection="1">
      <alignment horizontal="center"/>
      <protection locked="0"/>
    </xf>
    <xf numFmtId="22" fontId="4" fillId="0" borderId="2" xfId="0" applyNumberFormat="1" applyFont="1" applyFill="1" applyBorder="1" applyAlignment="1" applyProtection="1">
      <alignment horizontal="center"/>
      <protection locked="0"/>
    </xf>
    <xf numFmtId="38" fontId="4" fillId="0" borderId="6" xfId="0" applyNumberFormat="1" applyFont="1" applyFill="1" applyBorder="1" applyAlignment="1" applyProtection="1">
      <alignment horizontal="center"/>
      <protection locked="0"/>
    </xf>
    <xf numFmtId="176" fontId="4" fillId="0" borderId="2" xfId="0" applyNumberFormat="1" applyFont="1" applyFill="1" applyBorder="1" applyAlignment="1" applyProtection="1">
      <alignment horizontal="center"/>
      <protection locked="0"/>
    </xf>
    <xf numFmtId="176" fontId="4" fillId="0" borderId="2" xfId="0" applyNumberFormat="1" applyFont="1" applyBorder="1" applyAlignment="1" applyProtection="1" quotePrefix="1">
      <alignment horizontal="center"/>
      <protection locked="0"/>
    </xf>
    <xf numFmtId="176" fontId="4" fillId="0" borderId="6" xfId="0" applyNumberFormat="1" applyFont="1" applyFill="1" applyBorder="1" applyAlignment="1" applyProtection="1">
      <alignment horizontal="center"/>
      <protection locked="0"/>
    </xf>
    <xf numFmtId="176" fontId="4" fillId="0" borderId="8" xfId="0" applyNumberFormat="1" applyFont="1" applyFill="1" applyBorder="1" applyAlignment="1" applyProtection="1">
      <alignment horizontal="center"/>
      <protection locked="0"/>
    </xf>
    <xf numFmtId="2" fontId="56" fillId="4" borderId="2" xfId="0" applyNumberFormat="1" applyFont="1" applyFill="1" applyBorder="1" applyAlignment="1" applyProtection="1">
      <alignment horizontal="center"/>
      <protection locked="0"/>
    </xf>
    <xf numFmtId="2" fontId="58" fillId="5" borderId="2" xfId="0" applyNumberFormat="1" applyFont="1" applyFill="1" applyBorder="1" applyAlignment="1" applyProtection="1">
      <alignment horizontal="center"/>
      <protection locked="0"/>
    </xf>
    <xf numFmtId="176" fontId="45" fillId="2" borderId="29" xfId="0" applyNumberFormat="1" applyFont="1" applyFill="1" applyBorder="1" applyAlignment="1" applyProtection="1" quotePrefix="1">
      <alignment horizontal="center"/>
      <protection locked="0"/>
    </xf>
    <xf numFmtId="176" fontId="45" fillId="2" borderId="30" xfId="0" applyNumberFormat="1" applyFont="1" applyFill="1" applyBorder="1" applyAlignment="1" applyProtection="1" quotePrefix="1">
      <alignment horizontal="center"/>
      <protection locked="0"/>
    </xf>
    <xf numFmtId="176" fontId="60" fillId="6" borderId="29" xfId="0" applyNumberFormat="1" applyFont="1" applyFill="1" applyBorder="1" applyAlignment="1" applyProtection="1" quotePrefix="1">
      <alignment horizontal="center"/>
      <protection locked="0"/>
    </xf>
    <xf numFmtId="176" fontId="60" fillId="6" borderId="30" xfId="0" applyNumberFormat="1" applyFont="1" applyFill="1" applyBorder="1" applyAlignment="1" applyProtection="1" quotePrefix="1">
      <alignment horizontal="center"/>
      <protection locked="0"/>
    </xf>
    <xf numFmtId="176" fontId="51" fillId="7" borderId="2" xfId="0" applyNumberFormat="1" applyFont="1" applyFill="1" applyBorder="1" applyAlignment="1" applyProtection="1" quotePrefix="1">
      <alignment horizontal="center"/>
      <protection locked="0"/>
    </xf>
    <xf numFmtId="176" fontId="62" fillId="4" borderId="4" xfId="0" applyNumberFormat="1" applyFont="1" applyFill="1" applyBorder="1" applyAlignment="1" applyProtection="1" quotePrefix="1">
      <alignment horizontal="center"/>
      <protection locked="0"/>
    </xf>
    <xf numFmtId="2" fontId="56" fillId="4" borderId="6" xfId="0" applyNumberFormat="1" applyFont="1" applyFill="1" applyBorder="1" applyAlignment="1" applyProtection="1">
      <alignment horizontal="center"/>
      <protection locked="0"/>
    </xf>
    <xf numFmtId="2" fontId="58" fillId="5" borderId="6" xfId="0" applyNumberFormat="1" applyFont="1" applyFill="1" applyBorder="1" applyAlignment="1" applyProtection="1">
      <alignment horizontal="center"/>
      <protection locked="0"/>
    </xf>
    <xf numFmtId="176" fontId="45" fillId="2" borderId="39" xfId="0" applyNumberFormat="1" applyFont="1" applyFill="1" applyBorder="1" applyAlignment="1" applyProtection="1" quotePrefix="1">
      <alignment horizontal="center"/>
      <protection locked="0"/>
    </xf>
    <xf numFmtId="176" fontId="45" fillId="2" borderId="40" xfId="0" applyNumberFormat="1" applyFont="1" applyFill="1" applyBorder="1" applyAlignment="1" applyProtection="1" quotePrefix="1">
      <alignment horizontal="center"/>
      <protection locked="0"/>
    </xf>
    <xf numFmtId="176" fontId="60" fillId="6" borderId="41" xfId="0" applyNumberFormat="1" applyFont="1" applyFill="1" applyBorder="1" applyAlignment="1" applyProtection="1" quotePrefix="1">
      <alignment horizontal="center"/>
      <protection locked="0"/>
    </xf>
    <xf numFmtId="176" fontId="60" fillId="6" borderId="42" xfId="0" applyNumberFormat="1" applyFont="1" applyFill="1" applyBorder="1" applyAlignment="1" applyProtection="1" quotePrefix="1">
      <alignment horizontal="center"/>
      <protection locked="0"/>
    </xf>
    <xf numFmtId="176" fontId="51" fillId="7" borderId="6" xfId="0" applyNumberFormat="1" applyFont="1" applyFill="1" applyBorder="1" applyAlignment="1" applyProtection="1" quotePrefix="1">
      <alignment horizontal="center"/>
      <protection locked="0"/>
    </xf>
    <xf numFmtId="176" fontId="62" fillId="4" borderId="6" xfId="0" applyNumberFormat="1" applyFont="1" applyFill="1" applyBorder="1" applyAlignment="1" applyProtection="1" quotePrefix="1">
      <alignment horizontal="center"/>
      <protection locked="0"/>
    </xf>
    <xf numFmtId="176" fontId="19" fillId="0" borderId="8" xfId="0" applyNumberFormat="1" applyFont="1" applyFill="1" applyBorder="1" applyAlignment="1" applyProtection="1">
      <alignment horizontal="center"/>
      <protection locked="0"/>
    </xf>
    <xf numFmtId="172" fontId="54" fillId="3" borderId="2" xfId="0" applyNumberFormat="1" applyFont="1" applyFill="1" applyBorder="1" applyAlignment="1" applyProtection="1">
      <alignment horizontal="center"/>
      <protection locked="0"/>
    </xf>
    <xf numFmtId="176" fontId="4" fillId="0" borderId="1" xfId="0" applyNumberFormat="1" applyFont="1" applyFill="1" applyBorder="1" applyAlignment="1" applyProtection="1">
      <alignment horizontal="center"/>
      <protection locked="0"/>
    </xf>
    <xf numFmtId="172" fontId="54" fillId="3" borderId="6" xfId="0" applyNumberFormat="1" applyFont="1" applyFill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/>
      <protection locked="0"/>
    </xf>
    <xf numFmtId="172" fontId="5" fillId="0" borderId="2" xfId="0" applyNumberFormat="1" applyFont="1" applyBorder="1" applyAlignment="1" applyProtection="1" quotePrefix="1">
      <alignment horizontal="center"/>
      <protection locked="0"/>
    </xf>
    <xf numFmtId="0" fontId="6" fillId="0" borderId="43" xfId="0" applyFont="1" applyBorder="1" applyAlignment="1" applyProtection="1">
      <alignment horizontal="center"/>
      <protection locked="0"/>
    </xf>
    <xf numFmtId="22" fontId="4" fillId="0" borderId="35" xfId="0" applyNumberFormat="1" applyFont="1" applyBorder="1" applyAlignment="1" applyProtection="1">
      <alignment horizontal="center"/>
      <protection locked="0"/>
    </xf>
    <xf numFmtId="22" fontId="4" fillId="0" borderId="2" xfId="0" applyNumberFormat="1" applyFont="1" applyBorder="1" applyAlignment="1" applyProtection="1">
      <alignment horizontal="center"/>
      <protection locked="0"/>
    </xf>
    <xf numFmtId="176" fontId="4" fillId="0" borderId="8" xfId="0" applyNumberFormat="1" applyFont="1" applyBorder="1" applyAlignment="1" applyProtection="1">
      <alignment horizontal="center"/>
      <protection locked="0"/>
    </xf>
    <xf numFmtId="172" fontId="54" fillId="8" borderId="2" xfId="0" applyNumberFormat="1" applyFont="1" applyFill="1" applyBorder="1" applyAlignment="1" applyProtection="1">
      <alignment horizontal="center"/>
      <protection locked="0"/>
    </xf>
    <xf numFmtId="2" fontId="60" fillId="6" borderId="2" xfId="0" applyNumberFormat="1" applyFont="1" applyFill="1" applyBorder="1" applyAlignment="1" applyProtection="1">
      <alignment horizontal="center"/>
      <protection locked="0"/>
    </xf>
    <xf numFmtId="176" fontId="44" fillId="5" borderId="35" xfId="0" applyNumberFormat="1" applyFont="1" applyFill="1" applyBorder="1" applyAlignment="1" applyProtection="1" quotePrefix="1">
      <alignment horizontal="center"/>
      <protection locked="0"/>
    </xf>
    <xf numFmtId="176" fontId="44" fillId="5" borderId="36" xfId="0" applyNumberFormat="1" applyFont="1" applyFill="1" applyBorder="1" applyAlignment="1" applyProtection="1" quotePrefix="1">
      <alignment horizontal="center"/>
      <protection locked="0"/>
    </xf>
    <xf numFmtId="176" fontId="53" fillId="9" borderId="2" xfId="0" applyNumberFormat="1" applyFont="1" applyFill="1" applyBorder="1" applyAlignment="1" applyProtection="1" quotePrefix="1">
      <alignment horizontal="center"/>
      <protection locked="0"/>
    </xf>
    <xf numFmtId="172" fontId="54" fillId="8" borderId="6" xfId="0" applyNumberFormat="1" applyFont="1" applyFill="1" applyBorder="1" applyAlignment="1" applyProtection="1">
      <alignment horizontal="center"/>
      <protection locked="0"/>
    </xf>
    <xf numFmtId="2" fontId="60" fillId="6" borderId="6" xfId="0" applyNumberFormat="1" applyFont="1" applyFill="1" applyBorder="1" applyAlignment="1" applyProtection="1">
      <alignment horizontal="center"/>
      <protection locked="0"/>
    </xf>
    <xf numFmtId="176" fontId="44" fillId="5" borderId="41" xfId="0" applyNumberFormat="1" applyFont="1" applyFill="1" applyBorder="1" applyAlignment="1" applyProtection="1" quotePrefix="1">
      <alignment horizontal="center"/>
      <protection locked="0"/>
    </xf>
    <xf numFmtId="176" fontId="44" fillId="5" borderId="42" xfId="0" applyNumberFormat="1" applyFont="1" applyFill="1" applyBorder="1" applyAlignment="1" applyProtection="1" quotePrefix="1">
      <alignment horizontal="center"/>
      <protection locked="0"/>
    </xf>
    <xf numFmtId="176" fontId="53" fillId="9" borderId="6" xfId="0" applyNumberFormat="1" applyFont="1" applyFill="1" applyBorder="1" applyAlignment="1" applyProtection="1" quotePrefix="1">
      <alignment horizontal="center"/>
      <protection locked="0"/>
    </xf>
    <xf numFmtId="180" fontId="0" fillId="0" borderId="16" xfId="0" applyNumberFormat="1" applyFont="1" applyBorder="1" applyAlignment="1" applyProtection="1">
      <alignment horizontal="center" vertical="center"/>
      <protection locked="0"/>
    </xf>
    <xf numFmtId="0" fontId="4" fillId="10" borderId="4" xfId="0" applyFont="1" applyFill="1" applyBorder="1" applyAlignment="1">
      <alignment horizontal="center"/>
    </xf>
    <xf numFmtId="0" fontId="5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0</xdr:row>
      <xdr:rowOff>0</xdr:rowOff>
    </xdr:from>
    <xdr:to>
      <xdr:col>0</xdr:col>
      <xdr:colOff>1009650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476250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0</xdr:row>
      <xdr:rowOff>0</xdr:rowOff>
    </xdr:from>
    <xdr:to>
      <xdr:col>1</xdr:col>
      <xdr:colOff>238125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0"/>
          <a:ext cx="4667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1000125</xdr:colOff>
      <xdr:row>0</xdr:row>
      <xdr:rowOff>0</xdr:rowOff>
    </xdr:from>
    <xdr:to>
      <xdr:col>1</xdr:col>
      <xdr:colOff>123825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0"/>
          <a:ext cx="5048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T83"/>
  <sheetViews>
    <sheetView zoomScale="75" zoomScaleNormal="75" workbookViewId="0" topLeftCell="A1">
      <selection activeCell="B2" sqref="B2"/>
    </sheetView>
  </sheetViews>
  <sheetFormatPr defaultColWidth="11.421875" defaultRowHeight="12.75"/>
  <cols>
    <col min="1" max="1" width="22.7109375" style="13" customWidth="1"/>
    <col min="2" max="2" width="7.7109375" style="13" customWidth="1"/>
    <col min="3" max="3" width="9.140625" style="13" customWidth="1"/>
    <col min="4" max="4" width="10.7109375" style="13" customWidth="1"/>
    <col min="5" max="5" width="9.57421875" style="13" customWidth="1"/>
    <col min="6" max="6" width="17.00390625" style="13" customWidth="1"/>
    <col min="7" max="7" width="19.8515625" style="13" customWidth="1"/>
    <col min="8" max="8" width="19.140625" style="13" customWidth="1"/>
    <col min="9" max="9" width="15.7109375" style="13" customWidth="1"/>
    <col min="10" max="10" width="12.28125" style="13" customWidth="1"/>
    <col min="11" max="11" width="15.7109375" style="13" customWidth="1"/>
    <col min="12" max="13" width="11.421875" style="13" customWidth="1"/>
    <col min="14" max="14" width="14.140625" style="13" customWidth="1"/>
    <col min="15" max="15" width="11.421875" style="13" customWidth="1"/>
    <col min="16" max="16" width="14.7109375" style="13" customWidth="1"/>
    <col min="17" max="17" width="11.421875" style="13" customWidth="1"/>
    <col min="18" max="18" width="12.00390625" style="13" customWidth="1"/>
    <col min="19" max="16384" width="11.421875" style="13" customWidth="1"/>
  </cols>
  <sheetData>
    <row r="1" spans="2:11" s="41" customFormat="1" ht="26.25">
      <c r="B1" s="42"/>
      <c r="E1" s="10"/>
      <c r="K1" s="266"/>
    </row>
    <row r="2" spans="2:10" s="41" customFormat="1" ht="26.25">
      <c r="B2" s="42" t="s">
        <v>63</v>
      </c>
      <c r="C2" s="43"/>
      <c r="D2" s="44"/>
      <c r="E2" s="44"/>
      <c r="F2" s="44"/>
      <c r="G2" s="44"/>
      <c r="H2" s="44"/>
      <c r="I2" s="44"/>
      <c r="J2" s="44"/>
    </row>
    <row r="3" spans="3:19" ht="12.75">
      <c r="C3"/>
      <c r="D3" s="45"/>
      <c r="E3" s="45"/>
      <c r="F3" s="45"/>
      <c r="G3" s="45"/>
      <c r="H3" s="45"/>
      <c r="I3" s="45"/>
      <c r="J3" s="45"/>
      <c r="P3" s="11"/>
      <c r="Q3" s="11"/>
      <c r="R3" s="11"/>
      <c r="S3" s="11"/>
    </row>
    <row r="4" spans="1:19" s="48" customFormat="1" ht="11.25">
      <c r="A4" s="46" t="s">
        <v>11</v>
      </c>
      <c r="B4" s="47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19" s="48" customFormat="1" ht="11.25">
      <c r="A5" s="46" t="s">
        <v>12</v>
      </c>
      <c r="B5" s="47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</row>
    <row r="6" spans="2:19" s="41" customFormat="1" ht="11.25" customHeight="1">
      <c r="B6" s="50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</row>
    <row r="7" spans="2:19" s="8" customFormat="1" ht="21">
      <c r="B7" s="169" t="s">
        <v>0</v>
      </c>
      <c r="C7" s="52"/>
      <c r="D7" s="6"/>
      <c r="E7" s="6"/>
      <c r="F7" s="7"/>
      <c r="G7" s="7"/>
      <c r="H7" s="7"/>
      <c r="I7" s="7"/>
      <c r="J7" s="7"/>
      <c r="K7" s="9"/>
      <c r="L7" s="9"/>
      <c r="M7" s="9"/>
      <c r="N7" s="9"/>
      <c r="O7" s="9"/>
      <c r="P7" s="9"/>
      <c r="Q7" s="9"/>
      <c r="R7" s="9"/>
      <c r="S7" s="9"/>
    </row>
    <row r="8" spans="9:19" ht="12.75"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</row>
    <row r="9" spans="2:19" s="8" customFormat="1" ht="21">
      <c r="B9" s="169" t="s">
        <v>1</v>
      </c>
      <c r="C9" s="52"/>
      <c r="D9" s="6"/>
      <c r="E9" s="6"/>
      <c r="F9" s="6"/>
      <c r="G9" s="6"/>
      <c r="H9" s="6"/>
      <c r="I9" s="7"/>
      <c r="J9" s="7"/>
      <c r="K9" s="9"/>
      <c r="L9" s="9"/>
      <c r="M9" s="9"/>
      <c r="N9" s="9"/>
      <c r="O9" s="9"/>
      <c r="P9" s="9"/>
      <c r="Q9" s="9"/>
      <c r="R9" s="9"/>
      <c r="S9" s="9"/>
    </row>
    <row r="10" spans="4:19" ht="12.75">
      <c r="D10" s="54"/>
      <c r="E10" s="54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2:19" s="8" customFormat="1" ht="20.25">
      <c r="B11" s="169" t="s">
        <v>60</v>
      </c>
      <c r="C11" s="3"/>
      <c r="D11" s="53"/>
      <c r="E11" s="53"/>
      <c r="F11" s="6"/>
      <c r="G11" s="6"/>
      <c r="H11" s="6"/>
      <c r="I11" s="7"/>
      <c r="J11" s="7"/>
      <c r="K11" s="9"/>
      <c r="L11" s="9"/>
      <c r="M11" s="9"/>
      <c r="N11" s="9"/>
      <c r="O11" s="9"/>
      <c r="P11" s="9"/>
      <c r="Q11" s="9"/>
      <c r="R11" s="9"/>
      <c r="S11" s="9"/>
    </row>
    <row r="12" spans="4:19" s="55" customFormat="1" ht="16.5" thickBot="1">
      <c r="D12" s="56"/>
      <c r="E12" s="56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</row>
    <row r="13" spans="2:19" s="55" customFormat="1" ht="16.5" thickTop="1">
      <c r="B13" s="58"/>
      <c r="C13" s="59"/>
      <c r="D13" s="59"/>
      <c r="E13" s="256"/>
      <c r="F13" s="59"/>
      <c r="G13" s="59"/>
      <c r="H13" s="59"/>
      <c r="I13" s="59"/>
      <c r="J13" s="60"/>
      <c r="K13" s="57"/>
      <c r="L13" s="57"/>
      <c r="M13" s="57"/>
      <c r="N13" s="57"/>
      <c r="O13" s="57"/>
      <c r="P13" s="57"/>
      <c r="Q13" s="57"/>
      <c r="R13" s="57"/>
      <c r="S13" s="57"/>
    </row>
    <row r="14" spans="2:19" s="12" customFormat="1" ht="19.5">
      <c r="B14" s="61" t="s">
        <v>55</v>
      </c>
      <c r="C14" s="62"/>
      <c r="D14" s="63"/>
      <c r="E14" s="64"/>
      <c r="F14" s="64"/>
      <c r="G14" s="64"/>
      <c r="H14" s="64"/>
      <c r="I14" s="65"/>
      <c r="J14" s="66"/>
      <c r="K14" s="67"/>
      <c r="L14" s="67"/>
      <c r="M14" s="67"/>
      <c r="N14" s="67"/>
      <c r="O14" s="67"/>
      <c r="P14" s="67"/>
      <c r="Q14" s="67"/>
      <c r="R14" s="67"/>
      <c r="S14" s="67"/>
    </row>
    <row r="15" spans="2:19" s="12" customFormat="1" ht="13.5" customHeight="1">
      <c r="B15" s="68"/>
      <c r="C15" s="69"/>
      <c r="D15" s="255"/>
      <c r="E15" s="257"/>
      <c r="F15" s="31"/>
      <c r="G15" s="31"/>
      <c r="H15" s="31"/>
      <c r="I15" s="67"/>
      <c r="J15" s="70"/>
      <c r="K15" s="67"/>
      <c r="L15" s="67"/>
      <c r="M15" s="67"/>
      <c r="N15" s="67"/>
      <c r="O15" s="67"/>
      <c r="P15" s="67"/>
      <c r="Q15" s="67"/>
      <c r="R15" s="67"/>
      <c r="S15" s="67"/>
    </row>
    <row r="16" spans="2:19" s="12" customFormat="1" ht="19.5">
      <c r="B16" s="68"/>
      <c r="C16" s="71" t="s">
        <v>13</v>
      </c>
      <c r="D16" s="261" t="s">
        <v>14</v>
      </c>
      <c r="E16" s="257"/>
      <c r="F16" s="31"/>
      <c r="G16" s="31"/>
      <c r="H16" s="31"/>
      <c r="I16" s="72"/>
      <c r="J16" s="70"/>
      <c r="K16" s="67"/>
      <c r="L16" s="67"/>
      <c r="M16" s="67"/>
      <c r="N16" s="67"/>
      <c r="O16" s="67"/>
      <c r="P16" s="67"/>
      <c r="Q16" s="67"/>
      <c r="R16" s="67"/>
      <c r="S16" s="67"/>
    </row>
    <row r="17" spans="2:19" s="12" customFormat="1" ht="19.5">
      <c r="B17" s="68"/>
      <c r="C17" s="71"/>
      <c r="D17" s="255">
        <v>21</v>
      </c>
      <c r="E17" s="258" t="s">
        <v>15</v>
      </c>
      <c r="F17" s="31"/>
      <c r="G17" s="31"/>
      <c r="H17" s="31"/>
      <c r="I17" s="72"/>
      <c r="J17" s="70"/>
      <c r="K17" s="67"/>
      <c r="L17" s="67"/>
      <c r="M17" s="67"/>
      <c r="N17" s="67"/>
      <c r="O17" s="67"/>
      <c r="P17" s="67"/>
      <c r="Q17" s="67"/>
      <c r="R17" s="67"/>
      <c r="S17" s="67"/>
    </row>
    <row r="18" spans="2:19" s="12" customFormat="1" ht="19.5">
      <c r="B18" s="68"/>
      <c r="C18" s="71"/>
      <c r="D18" s="255"/>
      <c r="E18" s="260">
        <v>213</v>
      </c>
      <c r="F18" s="10" t="s">
        <v>16</v>
      </c>
      <c r="G18" s="31"/>
      <c r="H18" s="31"/>
      <c r="I18" s="72">
        <f>'TRAFO-TIBA'!AA41</f>
        <v>93</v>
      </c>
      <c r="J18" s="70"/>
      <c r="K18" s="67"/>
      <c r="L18" s="67"/>
      <c r="M18" s="67"/>
      <c r="N18" s="67"/>
      <c r="O18" s="67"/>
      <c r="P18" s="67"/>
      <c r="Q18" s="67"/>
      <c r="R18" s="67"/>
      <c r="S18" s="67"/>
    </row>
    <row r="19" spans="2:19" s="12" customFormat="1" ht="19.5">
      <c r="B19" s="68"/>
      <c r="C19" s="71"/>
      <c r="D19" s="255">
        <v>22</v>
      </c>
      <c r="E19" s="258" t="s">
        <v>17</v>
      </c>
      <c r="F19" s="31"/>
      <c r="G19" s="31"/>
      <c r="H19" s="31"/>
      <c r="I19" s="72"/>
      <c r="J19" s="70"/>
      <c r="K19" s="67"/>
      <c r="L19" s="67"/>
      <c r="M19" s="67"/>
      <c r="N19" s="67"/>
      <c r="O19" s="67"/>
      <c r="P19" s="67"/>
      <c r="Q19" s="67"/>
      <c r="R19" s="67"/>
      <c r="S19" s="67"/>
    </row>
    <row r="20" spans="2:19" s="12" customFormat="1" ht="19.5">
      <c r="B20" s="68"/>
      <c r="C20" s="71"/>
      <c r="D20" s="255"/>
      <c r="E20" s="260">
        <v>222</v>
      </c>
      <c r="F20" s="10" t="s">
        <v>16</v>
      </c>
      <c r="G20" s="31"/>
      <c r="H20" s="31"/>
      <c r="I20" s="72">
        <f>'SALIDA-TIBA'!T43</f>
        <v>1503.29</v>
      </c>
      <c r="J20" s="70"/>
      <c r="K20" s="67"/>
      <c r="L20" s="67"/>
      <c r="M20" s="67"/>
      <c r="N20" s="67"/>
      <c r="O20" s="67"/>
      <c r="P20" s="67"/>
      <c r="Q20" s="67"/>
      <c r="R20" s="67"/>
      <c r="S20" s="67"/>
    </row>
    <row r="21" spans="2:19" ht="12.75" customHeight="1">
      <c r="B21" s="73"/>
      <c r="C21" s="74"/>
      <c r="D21" s="255"/>
      <c r="E21" s="259"/>
      <c r="F21" s="75"/>
      <c r="G21" s="75"/>
      <c r="H21" s="75"/>
      <c r="I21" s="76"/>
      <c r="J21" s="77"/>
      <c r="K21" s="11"/>
      <c r="L21" s="11"/>
      <c r="M21" s="11"/>
      <c r="N21" s="11"/>
      <c r="O21" s="11"/>
      <c r="P21" s="11"/>
      <c r="Q21" s="11"/>
      <c r="R21" s="11"/>
      <c r="S21" s="11"/>
    </row>
    <row r="22" spans="2:19" s="12" customFormat="1" ht="20.25" thickBot="1">
      <c r="B22" s="68"/>
      <c r="C22" s="69"/>
      <c r="D22" s="255"/>
      <c r="E22" s="257"/>
      <c r="F22" s="31"/>
      <c r="G22" s="31"/>
      <c r="H22" s="31"/>
      <c r="I22" s="67"/>
      <c r="J22" s="70"/>
      <c r="K22" s="67"/>
      <c r="L22" s="67"/>
      <c r="M22" s="67"/>
      <c r="N22" s="67"/>
      <c r="O22" s="67"/>
      <c r="P22" s="67"/>
      <c r="Q22" s="67"/>
      <c r="R22" s="67"/>
      <c r="S22" s="67"/>
    </row>
    <row r="23" spans="2:19" s="12" customFormat="1" ht="20.25" thickBot="1" thickTop="1">
      <c r="B23" s="68"/>
      <c r="C23" s="71"/>
      <c r="D23" s="71"/>
      <c r="F23" s="78" t="s">
        <v>18</v>
      </c>
      <c r="G23" s="79">
        <f>SUM(I16:I21)</f>
        <v>1596.29</v>
      </c>
      <c r="H23" s="168"/>
      <c r="J23" s="70"/>
      <c r="K23" s="67"/>
      <c r="L23" s="67"/>
      <c r="M23" s="67"/>
      <c r="N23" s="67"/>
      <c r="O23" s="67"/>
      <c r="P23" s="67"/>
      <c r="Q23" s="67"/>
      <c r="R23" s="67"/>
      <c r="S23" s="67"/>
    </row>
    <row r="24" spans="2:19" s="12" customFormat="1" ht="9.75" customHeight="1" thickTop="1">
      <c r="B24" s="68"/>
      <c r="C24" s="71"/>
      <c r="D24" s="71"/>
      <c r="F24" s="262"/>
      <c r="G24" s="168"/>
      <c r="H24" s="168"/>
      <c r="J24" s="70"/>
      <c r="K24" s="67"/>
      <c r="L24" s="67"/>
      <c r="M24" s="67"/>
      <c r="N24" s="67"/>
      <c r="O24" s="67"/>
      <c r="P24" s="67"/>
      <c r="Q24" s="67"/>
      <c r="R24" s="67"/>
      <c r="S24" s="67"/>
    </row>
    <row r="25" spans="2:19" s="12" customFormat="1" ht="18.75">
      <c r="B25" s="68"/>
      <c r="C25" s="274" t="s">
        <v>57</v>
      </c>
      <c r="D25" s="71"/>
      <c r="F25" s="262"/>
      <c r="G25" s="168"/>
      <c r="H25" s="168"/>
      <c r="J25" s="70"/>
      <c r="K25" s="67"/>
      <c r="L25" s="67"/>
      <c r="M25" s="67"/>
      <c r="N25" s="67"/>
      <c r="O25" s="67"/>
      <c r="P25" s="67"/>
      <c r="Q25" s="67"/>
      <c r="R25" s="67"/>
      <c r="S25" s="67"/>
    </row>
    <row r="26" spans="2:19" s="55" customFormat="1" ht="10.5" customHeight="1" thickBot="1">
      <c r="B26" s="80"/>
      <c r="C26" s="81"/>
      <c r="D26" s="81"/>
      <c r="E26" s="82"/>
      <c r="F26" s="82"/>
      <c r="G26" s="82"/>
      <c r="H26" s="82"/>
      <c r="I26" s="82"/>
      <c r="J26" s="83"/>
      <c r="K26" s="57"/>
      <c r="L26" s="57"/>
      <c r="M26" s="84"/>
      <c r="N26" s="85"/>
      <c r="O26" s="85"/>
      <c r="P26" s="86"/>
      <c r="Q26" s="87"/>
      <c r="R26" s="57"/>
      <c r="S26" s="57"/>
    </row>
    <row r="27" spans="4:19" ht="13.5" thickTop="1">
      <c r="D27" s="11"/>
      <c r="F27" s="11"/>
      <c r="G27" s="11"/>
      <c r="H27" s="11"/>
      <c r="I27" s="11"/>
      <c r="J27" s="11"/>
      <c r="K27" s="11"/>
      <c r="L27" s="11"/>
      <c r="M27" s="28"/>
      <c r="N27" s="88"/>
      <c r="O27" s="88"/>
      <c r="P27" s="11"/>
      <c r="Q27" s="1"/>
      <c r="R27" s="11"/>
      <c r="S27" s="11"/>
    </row>
    <row r="28" spans="4:19" ht="12.75">
      <c r="D28" s="11"/>
      <c r="F28" s="11"/>
      <c r="G28" s="11"/>
      <c r="H28" s="11"/>
      <c r="I28" s="11"/>
      <c r="J28" s="11"/>
      <c r="K28" s="11"/>
      <c r="L28" s="11"/>
      <c r="M28" s="11"/>
      <c r="N28" s="89"/>
      <c r="O28" s="89"/>
      <c r="P28" s="90"/>
      <c r="Q28" s="1"/>
      <c r="R28" s="11"/>
      <c r="S28" s="11"/>
    </row>
    <row r="29" spans="4:19" ht="12.75"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89"/>
      <c r="O29" s="89"/>
      <c r="P29" s="90"/>
      <c r="Q29" s="1"/>
      <c r="R29" s="11"/>
      <c r="S29" s="11"/>
    </row>
    <row r="30" spans="4:19" ht="12.75">
      <c r="D30" s="11"/>
      <c r="E30" s="11"/>
      <c r="L30" s="11"/>
      <c r="M30" s="11"/>
      <c r="N30" s="11"/>
      <c r="O30" s="11"/>
      <c r="P30" s="11"/>
      <c r="Q30" s="11"/>
      <c r="R30" s="11"/>
      <c r="S30" s="11"/>
    </row>
    <row r="31" spans="4:19" ht="12.75">
      <c r="D31" s="11"/>
      <c r="E31" s="11"/>
      <c r="P31" s="11"/>
      <c r="Q31" s="11"/>
      <c r="R31" s="11"/>
      <c r="S31" s="11"/>
    </row>
    <row r="32" spans="4:19" ht="12.75">
      <c r="D32" s="11"/>
      <c r="E32" s="11"/>
      <c r="P32" s="11"/>
      <c r="Q32" s="11"/>
      <c r="R32" s="11"/>
      <c r="S32" s="11"/>
    </row>
    <row r="33" spans="4:19" ht="12.75">
      <c r="D33" s="11"/>
      <c r="E33" s="11"/>
      <c r="P33" s="11"/>
      <c r="Q33" s="11"/>
      <c r="R33" s="11"/>
      <c r="S33" s="11"/>
    </row>
    <row r="34" spans="4:19" ht="12.75">
      <c r="D34" s="11"/>
      <c r="E34" s="11"/>
      <c r="P34" s="11"/>
      <c r="Q34" s="11"/>
      <c r="R34" s="11"/>
      <c r="S34" s="11"/>
    </row>
    <row r="35" spans="4:19" ht="12.75">
      <c r="D35" s="11"/>
      <c r="E35" s="11"/>
      <c r="P35" s="11"/>
      <c r="Q35" s="11"/>
      <c r="R35" s="11"/>
      <c r="S35" s="11"/>
    </row>
    <row r="36" spans="16:19" ht="12.75">
      <c r="P36" s="11"/>
      <c r="Q36" s="11"/>
      <c r="R36" s="11"/>
      <c r="S36" s="11"/>
    </row>
    <row r="37" spans="16:19" ht="12.75">
      <c r="P37" s="11"/>
      <c r="Q37" s="11"/>
      <c r="R37" s="11"/>
      <c r="S37" s="11"/>
    </row>
    <row r="83" ht="12.75">
      <c r="T83" s="13">
        <v>0</v>
      </c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90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AC155"/>
  <sheetViews>
    <sheetView zoomScale="75" zoomScaleNormal="75" workbookViewId="0" topLeftCell="C8">
      <selection activeCell="D42" sqref="D42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5" width="25.7109375" style="0" customWidth="1"/>
    <col min="6" max="6" width="9.7109375" style="0" customWidth="1"/>
    <col min="7" max="7" width="12.7109375" style="0" customWidth="1"/>
    <col min="8" max="8" width="13.7109375" style="0" hidden="1" customWidth="1"/>
    <col min="9" max="10" width="15.7109375" style="0" customWidth="1"/>
    <col min="11" max="14" width="9.7109375" style="0" customWidth="1"/>
    <col min="15" max="15" width="5.8515625" style="0" customWidth="1"/>
    <col min="16" max="16" width="7.00390625" style="0" customWidth="1"/>
    <col min="17" max="17" width="13.140625" style="0" hidden="1" customWidth="1"/>
    <col min="18" max="19" width="16.421875" style="0" hidden="1" customWidth="1"/>
    <col min="20" max="20" width="16.57421875" style="0" hidden="1" customWidth="1"/>
    <col min="21" max="25" width="16.28125" style="0" hidden="1" customWidth="1"/>
    <col min="26" max="26" width="9.7109375" style="0" customWidth="1"/>
    <col min="27" max="28" width="15.7109375" style="0" customWidth="1"/>
  </cols>
  <sheetData>
    <row r="1" spans="1:28" s="41" customFormat="1" ht="26.25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267"/>
    </row>
    <row r="2" spans="1:28" s="41" customFormat="1" ht="26.25">
      <c r="A2" s="91"/>
      <c r="B2" s="119" t="str">
        <f>+'tot-0702'!B2</f>
        <v>ANEXO III.2. al Memorandum D.T.E.E. N°  1046    /2009</v>
      </c>
      <c r="C2" s="119"/>
      <c r="D2" s="119"/>
      <c r="E2" s="42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</row>
    <row r="3" spans="1:28" s="13" customFormat="1" ht="12.7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</row>
    <row r="4" spans="1:28" s="48" customFormat="1" ht="11.25">
      <c r="A4" s="143" t="s">
        <v>39</v>
      </c>
      <c r="B4" s="144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</row>
    <row r="5" spans="1:28" s="48" customFormat="1" ht="11.25">
      <c r="A5" s="143" t="s">
        <v>12</v>
      </c>
      <c r="B5" s="144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</row>
    <row r="6" spans="1:28" s="13" customFormat="1" ht="13.5" thickBo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</row>
    <row r="7" spans="1:28" s="13" customFormat="1" ht="13.5" thickTop="1">
      <c r="A7" s="27"/>
      <c r="B7" s="110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94"/>
    </row>
    <row r="8" spans="1:28" s="8" customFormat="1" ht="20.25">
      <c r="A8" s="121"/>
      <c r="B8" s="122"/>
      <c r="C8" s="121"/>
      <c r="D8" s="124" t="s">
        <v>19</v>
      </c>
      <c r="E8" s="121"/>
      <c r="F8" s="121"/>
      <c r="G8" s="123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8"/>
      <c r="S8" s="18"/>
      <c r="T8" s="18"/>
      <c r="U8" s="18"/>
      <c r="V8" s="18"/>
      <c r="W8" s="18"/>
      <c r="X8" s="18"/>
      <c r="Y8" s="18"/>
      <c r="Z8" s="18"/>
      <c r="AA8" s="18"/>
      <c r="AB8" s="101"/>
    </row>
    <row r="9" spans="1:28" s="13" customFormat="1" ht="12.75">
      <c r="A9" s="27"/>
      <c r="B9" s="112"/>
      <c r="C9" s="27"/>
      <c r="D9" s="28"/>
      <c r="E9" s="118"/>
      <c r="F9" s="27"/>
      <c r="G9" s="28"/>
      <c r="H9" s="27"/>
      <c r="I9" s="27"/>
      <c r="J9" s="27"/>
      <c r="K9" s="27"/>
      <c r="L9" s="27"/>
      <c r="M9" s="27"/>
      <c r="N9" s="27"/>
      <c r="O9" s="27"/>
      <c r="P9" s="27"/>
      <c r="Q9" s="27"/>
      <c r="R9" s="28"/>
      <c r="S9" s="28"/>
      <c r="T9" s="28"/>
      <c r="U9" s="28"/>
      <c r="V9" s="28"/>
      <c r="W9" s="28"/>
      <c r="X9" s="28"/>
      <c r="Y9" s="28"/>
      <c r="Z9" s="28"/>
      <c r="AA9" s="28"/>
      <c r="AB9" s="95"/>
    </row>
    <row r="10" spans="1:28" s="8" customFormat="1" ht="20.25">
      <c r="A10" s="121"/>
      <c r="B10" s="122"/>
      <c r="C10" s="121"/>
      <c r="D10" s="5" t="s">
        <v>48</v>
      </c>
      <c r="E10" s="121"/>
      <c r="F10" s="30"/>
      <c r="G10" s="18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01"/>
    </row>
    <row r="11" spans="1:28" s="13" customFormat="1" ht="12.75">
      <c r="A11" s="27"/>
      <c r="B11" s="112"/>
      <c r="C11" s="27"/>
      <c r="D11" s="28"/>
      <c r="E11" s="28"/>
      <c r="F11" s="28"/>
      <c r="G11" s="113"/>
      <c r="H11" s="28"/>
      <c r="I11" s="28"/>
      <c r="J11" s="28"/>
      <c r="K11" s="28"/>
      <c r="L11" s="28"/>
      <c r="M11" s="27"/>
      <c r="N11" s="27"/>
      <c r="O11" s="27"/>
      <c r="P11" s="27"/>
      <c r="Q11" s="27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95"/>
    </row>
    <row r="12" spans="1:28" s="12" customFormat="1" ht="19.5">
      <c r="A12" s="126"/>
      <c r="B12" s="127" t="str">
        <f>+'tot-0702'!B14</f>
        <v>Desde el 01 al 28 de febrero de 2007</v>
      </c>
      <c r="C12" s="128"/>
      <c r="D12" s="129"/>
      <c r="E12" s="129"/>
      <c r="F12" s="129"/>
      <c r="G12" s="129"/>
      <c r="H12" s="129"/>
      <c r="I12" s="129"/>
      <c r="J12" s="129"/>
      <c r="K12" s="129"/>
      <c r="L12" s="129"/>
      <c r="M12" s="128"/>
      <c r="N12" s="128"/>
      <c r="O12" s="128"/>
      <c r="P12" s="128"/>
      <c r="Q12" s="128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30"/>
    </row>
    <row r="13" spans="1:28" s="13" customFormat="1" ht="13.5" thickBot="1">
      <c r="A13" s="27"/>
      <c r="B13" s="112"/>
      <c r="C13" s="27"/>
      <c r="D13" s="28"/>
      <c r="E13" s="28"/>
      <c r="F13" s="28"/>
      <c r="G13" s="113"/>
      <c r="H13" s="28"/>
      <c r="I13" s="28"/>
      <c r="J13" s="28"/>
      <c r="K13" s="28"/>
      <c r="L13" s="28"/>
      <c r="M13" s="27"/>
      <c r="N13" s="27"/>
      <c r="O13" s="27"/>
      <c r="P13" s="27"/>
      <c r="Q13" s="27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95"/>
    </row>
    <row r="14" spans="1:28" s="13" customFormat="1" ht="16.5" customHeight="1" thickBot="1" thickTop="1">
      <c r="A14" s="27"/>
      <c r="B14" s="112"/>
      <c r="C14" s="27"/>
      <c r="D14" s="191" t="s">
        <v>40</v>
      </c>
      <c r="E14" s="192"/>
      <c r="F14" s="193">
        <v>0.0896</v>
      </c>
      <c r="H14" s="27"/>
      <c r="I14" s="27"/>
      <c r="J14" s="27"/>
      <c r="K14" s="27"/>
      <c r="L14" s="27"/>
      <c r="M14" s="27"/>
      <c r="N14" s="27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95"/>
    </row>
    <row r="15" spans="1:28" s="13" customFormat="1" ht="16.5" customHeight="1" thickBot="1" thickTop="1">
      <c r="A15" s="27"/>
      <c r="B15" s="112"/>
      <c r="C15" s="27"/>
      <c r="D15" s="131" t="s">
        <v>41</v>
      </c>
      <c r="E15" s="132"/>
      <c r="F15" s="133">
        <v>200</v>
      </c>
      <c r="G15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9"/>
      <c r="V15" s="29"/>
      <c r="W15" s="29"/>
      <c r="X15" s="29"/>
      <c r="Y15" s="29"/>
      <c r="Z15" s="29"/>
      <c r="AA15" s="27"/>
      <c r="AB15" s="95"/>
    </row>
    <row r="16" spans="1:28" s="13" customFormat="1" ht="16.5" customHeight="1" thickBot="1" thickTop="1">
      <c r="A16" s="27"/>
      <c r="B16" s="112"/>
      <c r="C16" s="27"/>
      <c r="D16" s="28"/>
      <c r="E16" s="28"/>
      <c r="F16" s="28"/>
      <c r="G16" s="114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95"/>
    </row>
    <row r="17" spans="1:28" s="13" customFormat="1" ht="33.75" customHeight="1" thickBot="1" thickTop="1">
      <c r="A17" s="27"/>
      <c r="B17" s="112"/>
      <c r="C17" s="134" t="s">
        <v>20</v>
      </c>
      <c r="D17" s="137" t="s">
        <v>42</v>
      </c>
      <c r="E17" s="135" t="s">
        <v>10</v>
      </c>
      <c r="F17" s="138" t="s">
        <v>43</v>
      </c>
      <c r="G17" s="139" t="s">
        <v>21</v>
      </c>
      <c r="H17" s="188" t="s">
        <v>23</v>
      </c>
      <c r="I17" s="135" t="s">
        <v>24</v>
      </c>
      <c r="J17" s="135" t="s">
        <v>25</v>
      </c>
      <c r="K17" s="137" t="s">
        <v>44</v>
      </c>
      <c r="L17" s="137" t="s">
        <v>27</v>
      </c>
      <c r="M17" s="106" t="s">
        <v>28</v>
      </c>
      <c r="N17" s="106" t="s">
        <v>29</v>
      </c>
      <c r="O17" s="136" t="s">
        <v>30</v>
      </c>
      <c r="P17" s="135" t="s">
        <v>45</v>
      </c>
      <c r="Q17" s="203" t="s">
        <v>22</v>
      </c>
      <c r="R17" s="206" t="s">
        <v>31</v>
      </c>
      <c r="S17" s="210" t="s">
        <v>32</v>
      </c>
      <c r="T17" s="186" t="s">
        <v>46</v>
      </c>
      <c r="U17" s="187"/>
      <c r="V17" s="220" t="s">
        <v>47</v>
      </c>
      <c r="W17" s="221"/>
      <c r="X17" s="229" t="s">
        <v>33</v>
      </c>
      <c r="Y17" s="232" t="s">
        <v>34</v>
      </c>
      <c r="Z17" s="108" t="s">
        <v>35</v>
      </c>
      <c r="AA17" s="139" t="s">
        <v>36</v>
      </c>
      <c r="AB17" s="95"/>
    </row>
    <row r="18" spans="1:28" s="13" customFormat="1" ht="16.5" customHeight="1" thickTop="1">
      <c r="A18" s="27"/>
      <c r="B18" s="112"/>
      <c r="C18" s="200"/>
      <c r="D18" s="200"/>
      <c r="E18" s="200"/>
      <c r="F18" s="200"/>
      <c r="G18" s="201"/>
      <c r="H18" s="199"/>
      <c r="I18" s="200"/>
      <c r="J18" s="200"/>
      <c r="K18" s="200"/>
      <c r="L18" s="200"/>
      <c r="M18" s="200"/>
      <c r="N18" s="198"/>
      <c r="O18" s="202"/>
      <c r="P18" s="200"/>
      <c r="Q18" s="204"/>
      <c r="R18" s="207"/>
      <c r="S18" s="211"/>
      <c r="T18" s="214"/>
      <c r="U18" s="215"/>
      <c r="V18" s="222"/>
      <c r="W18" s="223"/>
      <c r="X18" s="230"/>
      <c r="Y18" s="233"/>
      <c r="Z18" s="202"/>
      <c r="AA18" s="264"/>
      <c r="AB18" s="95"/>
    </row>
    <row r="19" spans="1:28" s="13" customFormat="1" ht="16.5" customHeight="1">
      <c r="A19" s="27"/>
      <c r="B19" s="112"/>
      <c r="C19" s="20"/>
      <c r="D19" s="20"/>
      <c r="E19" s="20"/>
      <c r="F19" s="20"/>
      <c r="G19" s="21"/>
      <c r="H19" s="194"/>
      <c r="I19" s="20"/>
      <c r="J19" s="20"/>
      <c r="K19" s="20"/>
      <c r="L19" s="20"/>
      <c r="M19" s="20"/>
      <c r="N19" s="14"/>
      <c r="O19" s="22"/>
      <c r="P19" s="20"/>
      <c r="Q19" s="205"/>
      <c r="R19" s="208"/>
      <c r="S19" s="212"/>
      <c r="T19" s="216"/>
      <c r="U19" s="217"/>
      <c r="V19" s="224"/>
      <c r="W19" s="225"/>
      <c r="X19" s="231"/>
      <c r="Y19" s="234"/>
      <c r="Z19" s="22"/>
      <c r="AA19" s="140"/>
      <c r="AB19" s="95"/>
    </row>
    <row r="20" spans="1:28" s="13" customFormat="1" ht="16.5" customHeight="1">
      <c r="A20" s="27"/>
      <c r="B20" s="112"/>
      <c r="C20" s="276">
        <v>1</v>
      </c>
      <c r="D20" s="336" t="s">
        <v>6</v>
      </c>
      <c r="E20" s="336" t="s">
        <v>59</v>
      </c>
      <c r="F20" s="336">
        <v>150</v>
      </c>
      <c r="G20" s="336" t="s">
        <v>2</v>
      </c>
      <c r="H20" s="263">
        <f aca="true" t="shared" si="0" ref="H20:H39">F20*$F$14</f>
        <v>13.44</v>
      </c>
      <c r="I20" s="293">
        <v>39114.38263888889</v>
      </c>
      <c r="J20" s="293">
        <v>39114.4125</v>
      </c>
      <c r="K20" s="23">
        <f aca="true" t="shared" si="1" ref="K20:K39">IF(D20="","",(J20-I20)*24)</f>
        <v>0.7166666665580124</v>
      </c>
      <c r="L20" s="24">
        <f aca="true" t="shared" si="2" ref="L20:L39">IF(D20="","",ROUND((J20-I20)*24*60,0))</f>
        <v>43</v>
      </c>
      <c r="M20" s="295" t="s">
        <v>56</v>
      </c>
      <c r="N20" s="283" t="str">
        <f aca="true" t="shared" si="3" ref="N20:N39">IF(D20="","","--")</f>
        <v>--</v>
      </c>
      <c r="O20" s="296" t="str">
        <f>IF(D20="","",IF(OR(M20="P",M20="RP"),"--","NO"))</f>
        <v>--</v>
      </c>
      <c r="P20" s="281" t="str">
        <f aca="true" t="shared" si="4" ref="P20:P39">IF(D20="","","NO")</f>
        <v>NO</v>
      </c>
      <c r="Q20" s="316">
        <f aca="true" t="shared" si="5" ref="Q20:Q39">$F$15*IF(OR(M20="P",M20="RP"),0.1,1)*IF(P20="SI",1,0.1)</f>
        <v>2</v>
      </c>
      <c r="R20" s="299">
        <f aca="true" t="shared" si="6" ref="R20:R39">IF(M20="P",H20*Q20*ROUND(L20/60,2),"--")</f>
        <v>19.3536</v>
      </c>
      <c r="S20" s="300" t="str">
        <f aca="true" t="shared" si="7" ref="S20:S39">IF(M20="RP",H20*Q20*N20/100*ROUND(L20/60,2),"--")</f>
        <v>--</v>
      </c>
      <c r="T20" s="301" t="str">
        <f aca="true" t="shared" si="8" ref="T20:T39">IF(AND(M20="F",O20="NO"),H20*Q20,"--")</f>
        <v>--</v>
      </c>
      <c r="U20" s="302" t="str">
        <f aca="true" t="shared" si="9" ref="U20:U39">IF(M20="F",H20*Q20*ROUND(L20/60,2),"--")</f>
        <v>--</v>
      </c>
      <c r="V20" s="303" t="str">
        <f aca="true" t="shared" si="10" ref="V20:V39">IF(AND(M20="R",O20="NO"),H20*Q20*N20/100,"--")</f>
        <v>--</v>
      </c>
      <c r="W20" s="304" t="str">
        <f aca="true" t="shared" si="11" ref="W20:W39">IF(M20="R",H20*Q20*N20/100*ROUND(L20/60,2),"--")</f>
        <v>--</v>
      </c>
      <c r="X20" s="305" t="str">
        <f aca="true" t="shared" si="12" ref="X20:X39">IF(M20="RF",H20*Q20*ROUND(L20/60,2),"--")</f>
        <v>--</v>
      </c>
      <c r="Y20" s="306" t="str">
        <f aca="true" t="shared" si="13" ref="Y20:Y39">IF(M20="RR",H20*Q20*N20/100*ROUND(L20/60,2),"--")</f>
        <v>--</v>
      </c>
      <c r="Z20" s="317" t="str">
        <f aca="true" t="shared" si="14" ref="Z20:Z39">IF(D20="","","SI")</f>
        <v>SI</v>
      </c>
      <c r="AA20" s="141">
        <f aca="true" t="shared" si="15" ref="AA20:AA39">IF(D20="","",SUM(R20:Y20)*IF(Z20="SI",1,2))</f>
        <v>19.3536</v>
      </c>
      <c r="AB20" s="95"/>
    </row>
    <row r="21" spans="1:28" s="13" customFormat="1" ht="16.5" customHeight="1">
      <c r="A21" s="27"/>
      <c r="B21" s="112"/>
      <c r="C21" s="276">
        <v>2</v>
      </c>
      <c r="D21" s="336" t="s">
        <v>5</v>
      </c>
      <c r="E21" s="336" t="s">
        <v>3</v>
      </c>
      <c r="F21" s="336">
        <v>300</v>
      </c>
      <c r="G21" s="336" t="s">
        <v>4</v>
      </c>
      <c r="H21" s="263">
        <f t="shared" si="0"/>
        <v>26.88</v>
      </c>
      <c r="I21" s="293">
        <v>39119.229166666664</v>
      </c>
      <c r="J21" s="293">
        <v>39119.28611111111</v>
      </c>
      <c r="K21" s="23">
        <f t="shared" si="1"/>
        <v>1.3666666667559184</v>
      </c>
      <c r="L21" s="24">
        <f t="shared" si="2"/>
        <v>82</v>
      </c>
      <c r="M21" s="295" t="s">
        <v>56</v>
      </c>
      <c r="N21" s="283" t="str">
        <f t="shared" si="3"/>
        <v>--</v>
      </c>
      <c r="O21" s="296" t="str">
        <f aca="true" t="shared" si="16" ref="O21:O39">IF(D21="","",IF(M21="P","--","NO"))</f>
        <v>--</v>
      </c>
      <c r="P21" s="281" t="str">
        <f t="shared" si="4"/>
        <v>NO</v>
      </c>
      <c r="Q21" s="316">
        <f t="shared" si="5"/>
        <v>2</v>
      </c>
      <c r="R21" s="299">
        <f t="shared" si="6"/>
        <v>73.6512</v>
      </c>
      <c r="S21" s="300" t="str">
        <f t="shared" si="7"/>
        <v>--</v>
      </c>
      <c r="T21" s="301" t="str">
        <f t="shared" si="8"/>
        <v>--</v>
      </c>
      <c r="U21" s="302" t="str">
        <f t="shared" si="9"/>
        <v>--</v>
      </c>
      <c r="V21" s="303" t="str">
        <f t="shared" si="10"/>
        <v>--</v>
      </c>
      <c r="W21" s="304" t="str">
        <f t="shared" si="11"/>
        <v>--</v>
      </c>
      <c r="X21" s="305" t="str">
        <f t="shared" si="12"/>
        <v>--</v>
      </c>
      <c r="Y21" s="306" t="str">
        <f t="shared" si="13"/>
        <v>--</v>
      </c>
      <c r="Z21" s="317" t="str">
        <f t="shared" si="14"/>
        <v>SI</v>
      </c>
      <c r="AA21" s="141">
        <f t="shared" si="15"/>
        <v>73.6512</v>
      </c>
      <c r="AB21" s="95"/>
    </row>
    <row r="22" spans="1:28" s="13" customFormat="1" ht="16.5" customHeight="1">
      <c r="A22" s="27"/>
      <c r="B22" s="112"/>
      <c r="C22" s="276"/>
      <c r="D22" s="284"/>
      <c r="E22" s="285"/>
      <c r="F22" s="286"/>
      <c r="G22" s="287"/>
      <c r="H22" s="263">
        <f t="shared" si="0"/>
        <v>0</v>
      </c>
      <c r="I22" s="293"/>
      <c r="J22" s="293"/>
      <c r="K22" s="23">
        <f t="shared" si="1"/>
      </c>
      <c r="L22" s="24">
        <f t="shared" si="2"/>
      </c>
      <c r="M22" s="295"/>
      <c r="N22" s="283">
        <f t="shared" si="3"/>
      </c>
      <c r="O22" s="296">
        <f t="shared" si="16"/>
      </c>
      <c r="P22" s="281">
        <f t="shared" si="4"/>
      </c>
      <c r="Q22" s="316">
        <f t="shared" si="5"/>
        <v>20</v>
      </c>
      <c r="R22" s="299" t="str">
        <f t="shared" si="6"/>
        <v>--</v>
      </c>
      <c r="S22" s="300" t="str">
        <f t="shared" si="7"/>
        <v>--</v>
      </c>
      <c r="T22" s="301" t="str">
        <f t="shared" si="8"/>
        <v>--</v>
      </c>
      <c r="U22" s="302" t="str">
        <f t="shared" si="9"/>
        <v>--</v>
      </c>
      <c r="V22" s="303" t="str">
        <f t="shared" si="10"/>
        <v>--</v>
      </c>
      <c r="W22" s="304" t="str">
        <f t="shared" si="11"/>
        <v>--</v>
      </c>
      <c r="X22" s="305" t="str">
        <f t="shared" si="12"/>
        <v>--</v>
      </c>
      <c r="Y22" s="306" t="str">
        <f t="shared" si="13"/>
        <v>--</v>
      </c>
      <c r="Z22" s="317">
        <f t="shared" si="14"/>
      </c>
      <c r="AA22" s="141">
        <f t="shared" si="15"/>
      </c>
      <c r="AB22" s="95"/>
    </row>
    <row r="23" spans="1:28" s="13" customFormat="1" ht="16.5" customHeight="1">
      <c r="A23" s="27"/>
      <c r="B23" s="112"/>
      <c r="C23" s="276"/>
      <c r="D23" s="284"/>
      <c r="E23" s="285"/>
      <c r="F23" s="286"/>
      <c r="G23" s="287"/>
      <c r="H23" s="263">
        <f t="shared" si="0"/>
        <v>0</v>
      </c>
      <c r="I23" s="293"/>
      <c r="J23" s="293"/>
      <c r="K23" s="23">
        <f t="shared" si="1"/>
      </c>
      <c r="L23" s="24">
        <f t="shared" si="2"/>
      </c>
      <c r="M23" s="295"/>
      <c r="N23" s="283">
        <f t="shared" si="3"/>
      </c>
      <c r="O23" s="296">
        <f t="shared" si="16"/>
      </c>
      <c r="P23" s="281">
        <f t="shared" si="4"/>
      </c>
      <c r="Q23" s="316">
        <f t="shared" si="5"/>
        <v>20</v>
      </c>
      <c r="R23" s="299" t="str">
        <f t="shared" si="6"/>
        <v>--</v>
      </c>
      <c r="S23" s="300" t="str">
        <f t="shared" si="7"/>
        <v>--</v>
      </c>
      <c r="T23" s="301" t="str">
        <f t="shared" si="8"/>
        <v>--</v>
      </c>
      <c r="U23" s="302" t="str">
        <f t="shared" si="9"/>
        <v>--</v>
      </c>
      <c r="V23" s="303" t="str">
        <f t="shared" si="10"/>
        <v>--</v>
      </c>
      <c r="W23" s="304" t="str">
        <f t="shared" si="11"/>
        <v>--</v>
      </c>
      <c r="X23" s="305" t="str">
        <f t="shared" si="12"/>
        <v>--</v>
      </c>
      <c r="Y23" s="306" t="str">
        <f t="shared" si="13"/>
        <v>--</v>
      </c>
      <c r="Z23" s="317">
        <f t="shared" si="14"/>
      </c>
      <c r="AA23" s="141">
        <f t="shared" si="15"/>
      </c>
      <c r="AB23" s="95"/>
    </row>
    <row r="24" spans="1:28" s="13" customFormat="1" ht="16.5" customHeight="1">
      <c r="A24" s="27"/>
      <c r="B24" s="112"/>
      <c r="C24" s="276"/>
      <c r="D24" s="284"/>
      <c r="E24" s="285"/>
      <c r="F24" s="286"/>
      <c r="G24" s="287"/>
      <c r="H24" s="263">
        <f t="shared" si="0"/>
        <v>0</v>
      </c>
      <c r="I24" s="293"/>
      <c r="J24" s="293"/>
      <c r="K24" s="23">
        <f t="shared" si="1"/>
      </c>
      <c r="L24" s="24">
        <f t="shared" si="2"/>
      </c>
      <c r="M24" s="295"/>
      <c r="N24" s="283">
        <f t="shared" si="3"/>
      </c>
      <c r="O24" s="296">
        <f t="shared" si="16"/>
      </c>
      <c r="P24" s="281">
        <f t="shared" si="4"/>
      </c>
      <c r="Q24" s="316">
        <f t="shared" si="5"/>
        <v>20</v>
      </c>
      <c r="R24" s="299" t="str">
        <f t="shared" si="6"/>
        <v>--</v>
      </c>
      <c r="S24" s="300" t="str">
        <f t="shared" si="7"/>
        <v>--</v>
      </c>
      <c r="T24" s="301" t="str">
        <f t="shared" si="8"/>
        <v>--</v>
      </c>
      <c r="U24" s="302" t="str">
        <f t="shared" si="9"/>
        <v>--</v>
      </c>
      <c r="V24" s="303" t="str">
        <f t="shared" si="10"/>
        <v>--</v>
      </c>
      <c r="W24" s="304" t="str">
        <f t="shared" si="11"/>
        <v>--</v>
      </c>
      <c r="X24" s="305" t="str">
        <f t="shared" si="12"/>
        <v>--</v>
      </c>
      <c r="Y24" s="306" t="str">
        <f t="shared" si="13"/>
        <v>--</v>
      </c>
      <c r="Z24" s="317">
        <f t="shared" si="14"/>
      </c>
      <c r="AA24" s="141">
        <f t="shared" si="15"/>
      </c>
      <c r="AB24" s="95"/>
    </row>
    <row r="25" spans="1:28" s="13" customFormat="1" ht="16.5" customHeight="1">
      <c r="A25" s="27"/>
      <c r="B25" s="112"/>
      <c r="C25" s="276"/>
      <c r="D25" s="284"/>
      <c r="E25" s="285"/>
      <c r="F25" s="286"/>
      <c r="G25" s="287"/>
      <c r="H25" s="263">
        <f t="shared" si="0"/>
        <v>0</v>
      </c>
      <c r="I25" s="293"/>
      <c r="J25" s="293"/>
      <c r="K25" s="23">
        <f t="shared" si="1"/>
      </c>
      <c r="L25" s="24">
        <f t="shared" si="2"/>
      </c>
      <c r="M25" s="295"/>
      <c r="N25" s="283">
        <f t="shared" si="3"/>
      </c>
      <c r="O25" s="296">
        <f t="shared" si="16"/>
      </c>
      <c r="P25" s="281">
        <f t="shared" si="4"/>
      </c>
      <c r="Q25" s="316">
        <f t="shared" si="5"/>
        <v>20</v>
      </c>
      <c r="R25" s="299" t="str">
        <f t="shared" si="6"/>
        <v>--</v>
      </c>
      <c r="S25" s="300" t="str">
        <f t="shared" si="7"/>
        <v>--</v>
      </c>
      <c r="T25" s="301" t="str">
        <f t="shared" si="8"/>
        <v>--</v>
      </c>
      <c r="U25" s="302" t="str">
        <f t="shared" si="9"/>
        <v>--</v>
      </c>
      <c r="V25" s="303" t="str">
        <f t="shared" si="10"/>
        <v>--</v>
      </c>
      <c r="W25" s="304" t="str">
        <f t="shared" si="11"/>
        <v>--</v>
      </c>
      <c r="X25" s="305" t="str">
        <f t="shared" si="12"/>
        <v>--</v>
      </c>
      <c r="Y25" s="306" t="str">
        <f t="shared" si="13"/>
        <v>--</v>
      </c>
      <c r="Z25" s="317">
        <f t="shared" si="14"/>
      </c>
      <c r="AA25" s="141">
        <f t="shared" si="15"/>
      </c>
      <c r="AB25" s="95"/>
    </row>
    <row r="26" spans="1:29" s="13" customFormat="1" ht="16.5" customHeight="1">
      <c r="A26" s="27"/>
      <c r="B26" s="112"/>
      <c r="C26" s="276"/>
      <c r="D26" s="284"/>
      <c r="E26" s="285"/>
      <c r="F26" s="286"/>
      <c r="G26" s="287"/>
      <c r="H26" s="263">
        <f t="shared" si="0"/>
        <v>0</v>
      </c>
      <c r="I26" s="293"/>
      <c r="J26" s="293"/>
      <c r="K26" s="23">
        <f t="shared" si="1"/>
      </c>
      <c r="L26" s="24">
        <f t="shared" si="2"/>
      </c>
      <c r="M26" s="295"/>
      <c r="N26" s="283">
        <f t="shared" si="3"/>
      </c>
      <c r="O26" s="296">
        <f t="shared" si="16"/>
      </c>
      <c r="P26" s="281">
        <f t="shared" si="4"/>
      </c>
      <c r="Q26" s="316">
        <f t="shared" si="5"/>
        <v>20</v>
      </c>
      <c r="R26" s="299" t="str">
        <f t="shared" si="6"/>
        <v>--</v>
      </c>
      <c r="S26" s="300" t="str">
        <f t="shared" si="7"/>
        <v>--</v>
      </c>
      <c r="T26" s="301" t="str">
        <f t="shared" si="8"/>
        <v>--</v>
      </c>
      <c r="U26" s="302" t="str">
        <f t="shared" si="9"/>
        <v>--</v>
      </c>
      <c r="V26" s="303" t="str">
        <f t="shared" si="10"/>
        <v>--</v>
      </c>
      <c r="W26" s="304" t="str">
        <f t="shared" si="11"/>
        <v>--</v>
      </c>
      <c r="X26" s="305" t="str">
        <f t="shared" si="12"/>
        <v>--</v>
      </c>
      <c r="Y26" s="306" t="str">
        <f t="shared" si="13"/>
        <v>--</v>
      </c>
      <c r="Z26" s="317">
        <f t="shared" si="14"/>
      </c>
      <c r="AA26" s="141">
        <f t="shared" si="15"/>
      </c>
      <c r="AB26" s="95"/>
      <c r="AC26" s="28"/>
    </row>
    <row r="27" spans="1:28" s="13" customFormat="1" ht="16.5" customHeight="1">
      <c r="A27" s="27"/>
      <c r="B27" s="112"/>
      <c r="C27" s="276"/>
      <c r="D27" s="284"/>
      <c r="E27" s="285"/>
      <c r="F27" s="286"/>
      <c r="G27" s="287"/>
      <c r="H27" s="263">
        <f t="shared" si="0"/>
        <v>0</v>
      </c>
      <c r="I27" s="293"/>
      <c r="J27" s="293"/>
      <c r="K27" s="23">
        <f t="shared" si="1"/>
      </c>
      <c r="L27" s="24">
        <f t="shared" si="2"/>
      </c>
      <c r="M27" s="295"/>
      <c r="N27" s="283">
        <f t="shared" si="3"/>
      </c>
      <c r="O27" s="296">
        <f t="shared" si="16"/>
      </c>
      <c r="P27" s="281">
        <f t="shared" si="4"/>
      </c>
      <c r="Q27" s="316">
        <f t="shared" si="5"/>
        <v>20</v>
      </c>
      <c r="R27" s="299" t="str">
        <f t="shared" si="6"/>
        <v>--</v>
      </c>
      <c r="S27" s="300" t="str">
        <f t="shared" si="7"/>
        <v>--</v>
      </c>
      <c r="T27" s="301" t="str">
        <f t="shared" si="8"/>
        <v>--</v>
      </c>
      <c r="U27" s="302" t="str">
        <f t="shared" si="9"/>
        <v>--</v>
      </c>
      <c r="V27" s="303" t="str">
        <f t="shared" si="10"/>
        <v>--</v>
      </c>
      <c r="W27" s="304" t="str">
        <f t="shared" si="11"/>
        <v>--</v>
      </c>
      <c r="X27" s="305" t="str">
        <f t="shared" si="12"/>
        <v>--</v>
      </c>
      <c r="Y27" s="306" t="str">
        <f t="shared" si="13"/>
        <v>--</v>
      </c>
      <c r="Z27" s="317">
        <f t="shared" si="14"/>
      </c>
      <c r="AA27" s="141">
        <f t="shared" si="15"/>
      </c>
      <c r="AB27" s="95"/>
    </row>
    <row r="28" spans="1:28" s="13" customFormat="1" ht="16.5" customHeight="1">
      <c r="A28" s="27"/>
      <c r="B28" s="112"/>
      <c r="C28" s="276"/>
      <c r="D28" s="284"/>
      <c r="E28" s="285"/>
      <c r="F28" s="286"/>
      <c r="G28" s="287"/>
      <c r="H28" s="263">
        <f t="shared" si="0"/>
        <v>0</v>
      </c>
      <c r="I28" s="293"/>
      <c r="J28" s="293"/>
      <c r="K28" s="23">
        <f t="shared" si="1"/>
      </c>
      <c r="L28" s="24">
        <f t="shared" si="2"/>
      </c>
      <c r="M28" s="295"/>
      <c r="N28" s="283">
        <f t="shared" si="3"/>
      </c>
      <c r="O28" s="296">
        <f t="shared" si="16"/>
      </c>
      <c r="P28" s="281">
        <f t="shared" si="4"/>
      </c>
      <c r="Q28" s="316">
        <f t="shared" si="5"/>
        <v>20</v>
      </c>
      <c r="R28" s="299" t="str">
        <f t="shared" si="6"/>
        <v>--</v>
      </c>
      <c r="S28" s="300" t="str">
        <f t="shared" si="7"/>
        <v>--</v>
      </c>
      <c r="T28" s="301" t="str">
        <f t="shared" si="8"/>
        <v>--</v>
      </c>
      <c r="U28" s="302" t="str">
        <f t="shared" si="9"/>
        <v>--</v>
      </c>
      <c r="V28" s="303" t="str">
        <f t="shared" si="10"/>
        <v>--</v>
      </c>
      <c r="W28" s="304" t="str">
        <f t="shared" si="11"/>
        <v>--</v>
      </c>
      <c r="X28" s="305" t="str">
        <f t="shared" si="12"/>
        <v>--</v>
      </c>
      <c r="Y28" s="306" t="str">
        <f t="shared" si="13"/>
        <v>--</v>
      </c>
      <c r="Z28" s="317">
        <f t="shared" si="14"/>
      </c>
      <c r="AA28" s="141">
        <f t="shared" si="15"/>
      </c>
      <c r="AB28" s="95"/>
    </row>
    <row r="29" spans="1:28" s="13" customFormat="1" ht="16.5" customHeight="1">
      <c r="A29" s="27"/>
      <c r="B29" s="112"/>
      <c r="C29" s="276"/>
      <c r="D29" s="284"/>
      <c r="E29" s="285"/>
      <c r="F29" s="286"/>
      <c r="G29" s="287"/>
      <c r="H29" s="263">
        <f t="shared" si="0"/>
        <v>0</v>
      </c>
      <c r="I29" s="293"/>
      <c r="J29" s="293"/>
      <c r="K29" s="23">
        <f t="shared" si="1"/>
      </c>
      <c r="L29" s="24">
        <f t="shared" si="2"/>
      </c>
      <c r="M29" s="295"/>
      <c r="N29" s="283">
        <f t="shared" si="3"/>
      </c>
      <c r="O29" s="296">
        <f t="shared" si="16"/>
      </c>
      <c r="P29" s="281">
        <f t="shared" si="4"/>
      </c>
      <c r="Q29" s="316">
        <f t="shared" si="5"/>
        <v>20</v>
      </c>
      <c r="R29" s="299" t="str">
        <f t="shared" si="6"/>
        <v>--</v>
      </c>
      <c r="S29" s="300" t="str">
        <f t="shared" si="7"/>
        <v>--</v>
      </c>
      <c r="T29" s="301" t="str">
        <f t="shared" si="8"/>
        <v>--</v>
      </c>
      <c r="U29" s="302" t="str">
        <f t="shared" si="9"/>
        <v>--</v>
      </c>
      <c r="V29" s="303" t="str">
        <f t="shared" si="10"/>
        <v>--</v>
      </c>
      <c r="W29" s="304" t="str">
        <f t="shared" si="11"/>
        <v>--</v>
      </c>
      <c r="X29" s="305" t="str">
        <f t="shared" si="12"/>
        <v>--</v>
      </c>
      <c r="Y29" s="306" t="str">
        <f t="shared" si="13"/>
        <v>--</v>
      </c>
      <c r="Z29" s="317">
        <f t="shared" si="14"/>
      </c>
      <c r="AA29" s="141">
        <f t="shared" si="15"/>
      </c>
      <c r="AB29" s="95"/>
    </row>
    <row r="30" spans="1:28" s="13" customFormat="1" ht="16.5" customHeight="1">
      <c r="A30" s="27"/>
      <c r="B30" s="112"/>
      <c r="C30" s="276"/>
      <c r="D30" s="284"/>
      <c r="E30" s="288"/>
      <c r="F30" s="286"/>
      <c r="G30" s="287"/>
      <c r="H30" s="263">
        <f t="shared" si="0"/>
        <v>0</v>
      </c>
      <c r="I30" s="293"/>
      <c r="J30" s="293"/>
      <c r="K30" s="23">
        <f t="shared" si="1"/>
      </c>
      <c r="L30" s="24">
        <f t="shared" si="2"/>
      </c>
      <c r="M30" s="295"/>
      <c r="N30" s="283">
        <f t="shared" si="3"/>
      </c>
      <c r="O30" s="296">
        <f t="shared" si="16"/>
      </c>
      <c r="P30" s="281">
        <f t="shared" si="4"/>
      </c>
      <c r="Q30" s="316">
        <f t="shared" si="5"/>
        <v>20</v>
      </c>
      <c r="R30" s="299" t="str">
        <f t="shared" si="6"/>
        <v>--</v>
      </c>
      <c r="S30" s="300" t="str">
        <f t="shared" si="7"/>
        <v>--</v>
      </c>
      <c r="T30" s="301" t="str">
        <f t="shared" si="8"/>
        <v>--</v>
      </c>
      <c r="U30" s="302" t="str">
        <f t="shared" si="9"/>
        <v>--</v>
      </c>
      <c r="V30" s="303" t="str">
        <f t="shared" si="10"/>
        <v>--</v>
      </c>
      <c r="W30" s="304" t="str">
        <f t="shared" si="11"/>
        <v>--</v>
      </c>
      <c r="X30" s="305" t="str">
        <f t="shared" si="12"/>
        <v>--</v>
      </c>
      <c r="Y30" s="306" t="str">
        <f t="shared" si="13"/>
        <v>--</v>
      </c>
      <c r="Z30" s="317">
        <f t="shared" si="14"/>
      </c>
      <c r="AA30" s="141">
        <f t="shared" si="15"/>
      </c>
      <c r="AB30" s="95"/>
    </row>
    <row r="31" spans="1:28" s="13" customFormat="1" ht="16.5" customHeight="1">
      <c r="A31" s="27"/>
      <c r="B31" s="112"/>
      <c r="C31" s="276"/>
      <c r="D31" s="284"/>
      <c r="E31" s="288"/>
      <c r="F31" s="286"/>
      <c r="G31" s="287"/>
      <c r="H31" s="263">
        <f t="shared" si="0"/>
        <v>0</v>
      </c>
      <c r="I31" s="293"/>
      <c r="J31" s="293"/>
      <c r="K31" s="23">
        <f t="shared" si="1"/>
      </c>
      <c r="L31" s="24">
        <f t="shared" si="2"/>
      </c>
      <c r="M31" s="295"/>
      <c r="N31" s="283">
        <f t="shared" si="3"/>
      </c>
      <c r="O31" s="296">
        <f t="shared" si="16"/>
      </c>
      <c r="P31" s="281">
        <f t="shared" si="4"/>
      </c>
      <c r="Q31" s="316">
        <f t="shared" si="5"/>
        <v>20</v>
      </c>
      <c r="R31" s="299" t="str">
        <f t="shared" si="6"/>
        <v>--</v>
      </c>
      <c r="S31" s="300" t="str">
        <f t="shared" si="7"/>
        <v>--</v>
      </c>
      <c r="T31" s="301" t="str">
        <f t="shared" si="8"/>
        <v>--</v>
      </c>
      <c r="U31" s="302" t="str">
        <f t="shared" si="9"/>
        <v>--</v>
      </c>
      <c r="V31" s="303" t="str">
        <f t="shared" si="10"/>
        <v>--</v>
      </c>
      <c r="W31" s="304" t="str">
        <f t="shared" si="11"/>
        <v>--</v>
      </c>
      <c r="X31" s="305" t="str">
        <f t="shared" si="12"/>
        <v>--</v>
      </c>
      <c r="Y31" s="306" t="str">
        <f t="shared" si="13"/>
        <v>--</v>
      </c>
      <c r="Z31" s="317">
        <f t="shared" si="14"/>
      </c>
      <c r="AA31" s="141">
        <f t="shared" si="15"/>
      </c>
      <c r="AB31" s="95"/>
    </row>
    <row r="32" spans="1:28" s="13" customFormat="1" ht="16.5" customHeight="1">
      <c r="A32" s="27"/>
      <c r="B32" s="112"/>
      <c r="C32" s="276"/>
      <c r="D32" s="284"/>
      <c r="E32" s="288"/>
      <c r="F32" s="286"/>
      <c r="G32" s="287"/>
      <c r="H32" s="263">
        <f t="shared" si="0"/>
        <v>0</v>
      </c>
      <c r="I32" s="293"/>
      <c r="J32" s="293"/>
      <c r="K32" s="23">
        <f t="shared" si="1"/>
      </c>
      <c r="L32" s="24">
        <f t="shared" si="2"/>
      </c>
      <c r="M32" s="295"/>
      <c r="N32" s="283">
        <f t="shared" si="3"/>
      </c>
      <c r="O32" s="296">
        <f t="shared" si="16"/>
      </c>
      <c r="P32" s="281">
        <f t="shared" si="4"/>
      </c>
      <c r="Q32" s="316">
        <f t="shared" si="5"/>
        <v>20</v>
      </c>
      <c r="R32" s="299" t="str">
        <f t="shared" si="6"/>
        <v>--</v>
      </c>
      <c r="S32" s="300" t="str">
        <f t="shared" si="7"/>
        <v>--</v>
      </c>
      <c r="T32" s="301" t="str">
        <f t="shared" si="8"/>
        <v>--</v>
      </c>
      <c r="U32" s="302" t="str">
        <f t="shared" si="9"/>
        <v>--</v>
      </c>
      <c r="V32" s="303" t="str">
        <f t="shared" si="10"/>
        <v>--</v>
      </c>
      <c r="W32" s="304" t="str">
        <f t="shared" si="11"/>
        <v>--</v>
      </c>
      <c r="X32" s="305" t="str">
        <f t="shared" si="12"/>
        <v>--</v>
      </c>
      <c r="Y32" s="306" t="str">
        <f t="shared" si="13"/>
        <v>--</v>
      </c>
      <c r="Z32" s="317">
        <f t="shared" si="14"/>
      </c>
      <c r="AA32" s="141">
        <f t="shared" si="15"/>
      </c>
      <c r="AB32" s="95"/>
    </row>
    <row r="33" spans="1:28" s="13" customFormat="1" ht="16.5" customHeight="1">
      <c r="A33" s="27"/>
      <c r="B33" s="112"/>
      <c r="C33" s="276"/>
      <c r="D33" s="284"/>
      <c r="E33" s="288"/>
      <c r="F33" s="286"/>
      <c r="G33" s="287"/>
      <c r="H33" s="263">
        <f t="shared" si="0"/>
        <v>0</v>
      </c>
      <c r="I33" s="293"/>
      <c r="J33" s="293"/>
      <c r="K33" s="23">
        <f t="shared" si="1"/>
      </c>
      <c r="L33" s="24">
        <f t="shared" si="2"/>
      </c>
      <c r="M33" s="295"/>
      <c r="N33" s="283">
        <f t="shared" si="3"/>
      </c>
      <c r="O33" s="296">
        <f t="shared" si="16"/>
      </c>
      <c r="P33" s="281">
        <f t="shared" si="4"/>
      </c>
      <c r="Q33" s="316">
        <f t="shared" si="5"/>
        <v>20</v>
      </c>
      <c r="R33" s="299" t="str">
        <f t="shared" si="6"/>
        <v>--</v>
      </c>
      <c r="S33" s="300" t="str">
        <f t="shared" si="7"/>
        <v>--</v>
      </c>
      <c r="T33" s="301" t="str">
        <f t="shared" si="8"/>
        <v>--</v>
      </c>
      <c r="U33" s="302" t="str">
        <f t="shared" si="9"/>
        <v>--</v>
      </c>
      <c r="V33" s="303" t="str">
        <f t="shared" si="10"/>
        <v>--</v>
      </c>
      <c r="W33" s="304" t="str">
        <f t="shared" si="11"/>
        <v>--</v>
      </c>
      <c r="X33" s="305" t="str">
        <f t="shared" si="12"/>
        <v>--</v>
      </c>
      <c r="Y33" s="306" t="str">
        <f t="shared" si="13"/>
        <v>--</v>
      </c>
      <c r="Z33" s="317">
        <f t="shared" si="14"/>
      </c>
      <c r="AA33" s="141">
        <f t="shared" si="15"/>
      </c>
      <c r="AB33" s="95"/>
    </row>
    <row r="34" spans="1:28" s="13" customFormat="1" ht="16.5" customHeight="1">
      <c r="A34" s="27"/>
      <c r="B34" s="112"/>
      <c r="C34" s="276"/>
      <c r="D34" s="284"/>
      <c r="E34" s="288"/>
      <c r="F34" s="286"/>
      <c r="G34" s="287"/>
      <c r="H34" s="263">
        <f t="shared" si="0"/>
        <v>0</v>
      </c>
      <c r="I34" s="293"/>
      <c r="J34" s="293"/>
      <c r="K34" s="23">
        <f t="shared" si="1"/>
      </c>
      <c r="L34" s="24">
        <f t="shared" si="2"/>
      </c>
      <c r="M34" s="295"/>
      <c r="N34" s="283">
        <f t="shared" si="3"/>
      </c>
      <c r="O34" s="296">
        <f t="shared" si="16"/>
      </c>
      <c r="P34" s="281">
        <f t="shared" si="4"/>
      </c>
      <c r="Q34" s="316">
        <f t="shared" si="5"/>
        <v>20</v>
      </c>
      <c r="R34" s="299" t="str">
        <f t="shared" si="6"/>
        <v>--</v>
      </c>
      <c r="S34" s="300" t="str">
        <f t="shared" si="7"/>
        <v>--</v>
      </c>
      <c r="T34" s="301" t="str">
        <f t="shared" si="8"/>
        <v>--</v>
      </c>
      <c r="U34" s="302" t="str">
        <f t="shared" si="9"/>
        <v>--</v>
      </c>
      <c r="V34" s="303" t="str">
        <f t="shared" si="10"/>
        <v>--</v>
      </c>
      <c r="W34" s="304" t="str">
        <f t="shared" si="11"/>
        <v>--</v>
      </c>
      <c r="X34" s="305" t="str">
        <f t="shared" si="12"/>
        <v>--</v>
      </c>
      <c r="Y34" s="306" t="str">
        <f t="shared" si="13"/>
        <v>--</v>
      </c>
      <c r="Z34" s="317">
        <f t="shared" si="14"/>
      </c>
      <c r="AA34" s="141">
        <f t="shared" si="15"/>
      </c>
      <c r="AB34" s="95"/>
    </row>
    <row r="35" spans="1:28" s="13" customFormat="1" ht="16.5" customHeight="1">
      <c r="A35" s="27"/>
      <c r="B35" s="112"/>
      <c r="C35" s="276"/>
      <c r="D35" s="284"/>
      <c r="E35" s="288"/>
      <c r="F35" s="286"/>
      <c r="G35" s="287"/>
      <c r="H35" s="263">
        <f t="shared" si="0"/>
        <v>0</v>
      </c>
      <c r="I35" s="293"/>
      <c r="J35" s="293"/>
      <c r="K35" s="23">
        <f t="shared" si="1"/>
      </c>
      <c r="L35" s="24">
        <f t="shared" si="2"/>
      </c>
      <c r="M35" s="295"/>
      <c r="N35" s="283">
        <f t="shared" si="3"/>
      </c>
      <c r="O35" s="296">
        <f t="shared" si="16"/>
      </c>
      <c r="P35" s="281">
        <f t="shared" si="4"/>
      </c>
      <c r="Q35" s="316">
        <f t="shared" si="5"/>
        <v>20</v>
      </c>
      <c r="R35" s="299" t="str">
        <f t="shared" si="6"/>
        <v>--</v>
      </c>
      <c r="S35" s="300" t="str">
        <f t="shared" si="7"/>
        <v>--</v>
      </c>
      <c r="T35" s="301" t="str">
        <f t="shared" si="8"/>
        <v>--</v>
      </c>
      <c r="U35" s="302" t="str">
        <f t="shared" si="9"/>
        <v>--</v>
      </c>
      <c r="V35" s="303" t="str">
        <f t="shared" si="10"/>
        <v>--</v>
      </c>
      <c r="W35" s="304" t="str">
        <f t="shared" si="11"/>
        <v>--</v>
      </c>
      <c r="X35" s="305" t="str">
        <f t="shared" si="12"/>
        <v>--</v>
      </c>
      <c r="Y35" s="306" t="str">
        <f t="shared" si="13"/>
        <v>--</v>
      </c>
      <c r="Z35" s="317">
        <f t="shared" si="14"/>
      </c>
      <c r="AA35" s="141">
        <f t="shared" si="15"/>
      </c>
      <c r="AB35" s="95"/>
    </row>
    <row r="36" spans="1:28" s="13" customFormat="1" ht="16.5" customHeight="1">
      <c r="A36" s="27"/>
      <c r="B36" s="112"/>
      <c r="C36" s="276"/>
      <c r="D36" s="284"/>
      <c r="E36" s="288"/>
      <c r="F36" s="286"/>
      <c r="G36" s="287"/>
      <c r="H36" s="263">
        <f t="shared" si="0"/>
        <v>0</v>
      </c>
      <c r="I36" s="293"/>
      <c r="J36" s="293"/>
      <c r="K36" s="23">
        <f t="shared" si="1"/>
      </c>
      <c r="L36" s="24">
        <f t="shared" si="2"/>
      </c>
      <c r="M36" s="295"/>
      <c r="N36" s="283">
        <f t="shared" si="3"/>
      </c>
      <c r="O36" s="296">
        <f t="shared" si="16"/>
      </c>
      <c r="P36" s="281">
        <f t="shared" si="4"/>
      </c>
      <c r="Q36" s="316">
        <f t="shared" si="5"/>
        <v>20</v>
      </c>
      <c r="R36" s="299" t="str">
        <f t="shared" si="6"/>
        <v>--</v>
      </c>
      <c r="S36" s="300" t="str">
        <f t="shared" si="7"/>
        <v>--</v>
      </c>
      <c r="T36" s="301" t="str">
        <f t="shared" si="8"/>
        <v>--</v>
      </c>
      <c r="U36" s="302" t="str">
        <f t="shared" si="9"/>
        <v>--</v>
      </c>
      <c r="V36" s="303" t="str">
        <f t="shared" si="10"/>
        <v>--</v>
      </c>
      <c r="W36" s="304" t="str">
        <f t="shared" si="11"/>
        <v>--</v>
      </c>
      <c r="X36" s="305" t="str">
        <f t="shared" si="12"/>
        <v>--</v>
      </c>
      <c r="Y36" s="306" t="str">
        <f t="shared" si="13"/>
        <v>--</v>
      </c>
      <c r="Z36" s="317">
        <f t="shared" si="14"/>
      </c>
      <c r="AA36" s="141">
        <f t="shared" si="15"/>
      </c>
      <c r="AB36" s="95"/>
    </row>
    <row r="37" spans="1:28" s="13" customFormat="1" ht="16.5" customHeight="1">
      <c r="A37" s="27"/>
      <c r="B37" s="112"/>
      <c r="C37" s="276"/>
      <c r="D37" s="284"/>
      <c r="E37" s="288"/>
      <c r="F37" s="286"/>
      <c r="G37" s="287"/>
      <c r="H37" s="263">
        <f t="shared" si="0"/>
        <v>0</v>
      </c>
      <c r="I37" s="293"/>
      <c r="J37" s="293"/>
      <c r="K37" s="23">
        <f t="shared" si="1"/>
      </c>
      <c r="L37" s="24">
        <f t="shared" si="2"/>
      </c>
      <c r="M37" s="295"/>
      <c r="N37" s="283">
        <f t="shared" si="3"/>
      </c>
      <c r="O37" s="296">
        <f t="shared" si="16"/>
      </c>
      <c r="P37" s="281">
        <f t="shared" si="4"/>
      </c>
      <c r="Q37" s="316">
        <f t="shared" si="5"/>
        <v>20</v>
      </c>
      <c r="R37" s="299" t="str">
        <f t="shared" si="6"/>
        <v>--</v>
      </c>
      <c r="S37" s="300" t="str">
        <f t="shared" si="7"/>
        <v>--</v>
      </c>
      <c r="T37" s="301" t="str">
        <f t="shared" si="8"/>
        <v>--</v>
      </c>
      <c r="U37" s="302" t="str">
        <f t="shared" si="9"/>
        <v>--</v>
      </c>
      <c r="V37" s="303" t="str">
        <f t="shared" si="10"/>
        <v>--</v>
      </c>
      <c r="W37" s="304" t="str">
        <f t="shared" si="11"/>
        <v>--</v>
      </c>
      <c r="X37" s="305" t="str">
        <f t="shared" si="12"/>
        <v>--</v>
      </c>
      <c r="Y37" s="306" t="str">
        <f t="shared" si="13"/>
        <v>--</v>
      </c>
      <c r="Z37" s="317">
        <f t="shared" si="14"/>
      </c>
      <c r="AA37" s="141">
        <f t="shared" si="15"/>
      </c>
      <c r="AB37" s="95"/>
    </row>
    <row r="38" spans="1:28" s="13" customFormat="1" ht="16.5" customHeight="1">
      <c r="A38" s="27"/>
      <c r="B38" s="112"/>
      <c r="C38" s="276"/>
      <c r="D38" s="284"/>
      <c r="E38" s="288"/>
      <c r="F38" s="286"/>
      <c r="G38" s="287"/>
      <c r="H38" s="263">
        <f t="shared" si="0"/>
        <v>0</v>
      </c>
      <c r="I38" s="293"/>
      <c r="J38" s="293"/>
      <c r="K38" s="23">
        <f t="shared" si="1"/>
      </c>
      <c r="L38" s="24">
        <f t="shared" si="2"/>
      </c>
      <c r="M38" s="295"/>
      <c r="N38" s="283">
        <f t="shared" si="3"/>
      </c>
      <c r="O38" s="296">
        <f t="shared" si="16"/>
      </c>
      <c r="P38" s="281">
        <f t="shared" si="4"/>
      </c>
      <c r="Q38" s="316">
        <f t="shared" si="5"/>
        <v>20</v>
      </c>
      <c r="R38" s="299" t="str">
        <f t="shared" si="6"/>
        <v>--</v>
      </c>
      <c r="S38" s="300" t="str">
        <f t="shared" si="7"/>
        <v>--</v>
      </c>
      <c r="T38" s="301" t="str">
        <f t="shared" si="8"/>
        <v>--</v>
      </c>
      <c r="U38" s="302" t="str">
        <f t="shared" si="9"/>
        <v>--</v>
      </c>
      <c r="V38" s="303" t="str">
        <f t="shared" si="10"/>
        <v>--</v>
      </c>
      <c r="W38" s="304" t="str">
        <f t="shared" si="11"/>
        <v>--</v>
      </c>
      <c r="X38" s="305" t="str">
        <f t="shared" si="12"/>
        <v>--</v>
      </c>
      <c r="Y38" s="306" t="str">
        <f t="shared" si="13"/>
        <v>--</v>
      </c>
      <c r="Z38" s="317">
        <f t="shared" si="14"/>
      </c>
      <c r="AA38" s="141">
        <f t="shared" si="15"/>
      </c>
      <c r="AB38" s="95"/>
    </row>
    <row r="39" spans="1:28" s="13" customFormat="1" ht="16.5" customHeight="1">
      <c r="A39" s="27"/>
      <c r="B39" s="112"/>
      <c r="C39" s="276"/>
      <c r="D39" s="284"/>
      <c r="E39" s="288"/>
      <c r="F39" s="286"/>
      <c r="G39" s="287"/>
      <c r="H39" s="263">
        <f t="shared" si="0"/>
        <v>0</v>
      </c>
      <c r="I39" s="293"/>
      <c r="J39" s="293"/>
      <c r="K39" s="23">
        <f t="shared" si="1"/>
      </c>
      <c r="L39" s="24">
        <f t="shared" si="2"/>
      </c>
      <c r="M39" s="295"/>
      <c r="N39" s="283">
        <f t="shared" si="3"/>
      </c>
      <c r="O39" s="296">
        <f t="shared" si="16"/>
      </c>
      <c r="P39" s="281">
        <f t="shared" si="4"/>
      </c>
      <c r="Q39" s="316">
        <f t="shared" si="5"/>
        <v>20</v>
      </c>
      <c r="R39" s="299" t="str">
        <f t="shared" si="6"/>
        <v>--</v>
      </c>
      <c r="S39" s="300" t="str">
        <f t="shared" si="7"/>
        <v>--</v>
      </c>
      <c r="T39" s="301" t="str">
        <f t="shared" si="8"/>
        <v>--</v>
      </c>
      <c r="U39" s="302" t="str">
        <f t="shared" si="9"/>
        <v>--</v>
      </c>
      <c r="V39" s="303" t="str">
        <f t="shared" si="10"/>
        <v>--</v>
      </c>
      <c r="W39" s="304" t="str">
        <f t="shared" si="11"/>
        <v>--</v>
      </c>
      <c r="X39" s="305" t="str">
        <f t="shared" si="12"/>
        <v>--</v>
      </c>
      <c r="Y39" s="306" t="str">
        <f t="shared" si="13"/>
        <v>--</v>
      </c>
      <c r="Z39" s="317">
        <f t="shared" si="14"/>
      </c>
      <c r="AA39" s="141">
        <f t="shared" si="15"/>
      </c>
      <c r="AB39" s="95"/>
    </row>
    <row r="40" spans="1:28" s="13" customFormat="1" ht="16.5" customHeight="1" thickBot="1">
      <c r="A40" s="27"/>
      <c r="B40" s="112"/>
      <c r="C40" s="289"/>
      <c r="D40" s="290"/>
      <c r="E40" s="291"/>
      <c r="F40" s="290"/>
      <c r="G40" s="292"/>
      <c r="H40" s="190"/>
      <c r="I40" s="289"/>
      <c r="J40" s="294"/>
      <c r="K40" s="25"/>
      <c r="L40" s="26"/>
      <c r="M40" s="297"/>
      <c r="N40" s="282"/>
      <c r="O40" s="298"/>
      <c r="P40" s="297"/>
      <c r="Q40" s="318"/>
      <c r="R40" s="307"/>
      <c r="S40" s="308"/>
      <c r="T40" s="309"/>
      <c r="U40" s="310"/>
      <c r="V40" s="311"/>
      <c r="W40" s="312"/>
      <c r="X40" s="313"/>
      <c r="Y40" s="314"/>
      <c r="Z40" s="315"/>
      <c r="AA40" s="142"/>
      <c r="AB40" s="95"/>
    </row>
    <row r="41" spans="1:28" s="13" customFormat="1" ht="16.5" customHeight="1" thickBot="1" thickTop="1">
      <c r="A41" s="27"/>
      <c r="B41" s="112"/>
      <c r="C41" s="170" t="s">
        <v>37</v>
      </c>
      <c r="D41" s="171" t="s">
        <v>61</v>
      </c>
      <c r="E41" s="28"/>
      <c r="F41" s="28"/>
      <c r="G41" s="28"/>
      <c r="H41" s="28"/>
      <c r="I41" s="28"/>
      <c r="J41" s="29"/>
      <c r="K41" s="28"/>
      <c r="L41" s="28"/>
      <c r="M41" s="28"/>
      <c r="N41" s="28"/>
      <c r="O41" s="28"/>
      <c r="P41" s="28"/>
      <c r="Q41" s="28"/>
      <c r="R41" s="209">
        <f aca="true" t="shared" si="17" ref="R41:Y41">SUM(R18:R40)</f>
        <v>93.0048</v>
      </c>
      <c r="S41" s="213">
        <f t="shared" si="17"/>
        <v>0</v>
      </c>
      <c r="T41" s="218">
        <f t="shared" si="17"/>
        <v>0</v>
      </c>
      <c r="U41" s="219">
        <f t="shared" si="17"/>
        <v>0</v>
      </c>
      <c r="V41" s="226">
        <f t="shared" si="17"/>
        <v>0</v>
      </c>
      <c r="W41" s="227">
        <f t="shared" si="17"/>
        <v>0</v>
      </c>
      <c r="X41" s="253">
        <f t="shared" si="17"/>
        <v>0</v>
      </c>
      <c r="Y41" s="254">
        <f t="shared" si="17"/>
        <v>0</v>
      </c>
      <c r="Z41" s="27"/>
      <c r="AA41" s="195">
        <f>ROUND(SUM(AA18:AA40),2)</f>
        <v>93</v>
      </c>
      <c r="AB41" s="95"/>
    </row>
    <row r="42" spans="1:28" s="174" customFormat="1" ht="9.75" thickTop="1">
      <c r="A42" s="176"/>
      <c r="B42" s="177"/>
      <c r="C42" s="172"/>
      <c r="D42" s="173"/>
      <c r="E42" s="178"/>
      <c r="F42" s="178"/>
      <c r="G42" s="178"/>
      <c r="H42" s="178"/>
      <c r="I42" s="178"/>
      <c r="J42" s="179"/>
      <c r="K42" s="178"/>
      <c r="L42" s="178"/>
      <c r="M42" s="178"/>
      <c r="N42" s="178"/>
      <c r="O42" s="178"/>
      <c r="P42" s="178"/>
      <c r="Q42" s="178"/>
      <c r="R42" s="181"/>
      <c r="S42" s="181"/>
      <c r="T42" s="181"/>
      <c r="U42" s="181"/>
      <c r="V42" s="181"/>
      <c r="W42" s="181"/>
      <c r="X42" s="181"/>
      <c r="Y42" s="181"/>
      <c r="Z42" s="176"/>
      <c r="AA42" s="180"/>
      <c r="AB42" s="182"/>
    </row>
    <row r="43" spans="1:28" s="13" customFormat="1" ht="16.5" customHeight="1" thickBot="1">
      <c r="A43" s="27"/>
      <c r="B43" s="115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7"/>
    </row>
    <row r="44" spans="1:29" ht="16.5" customHeight="1" thickTop="1">
      <c r="A44" s="2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spans="1:29" ht="16.5" customHeight="1">
      <c r="A45" s="2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1:29" ht="16.5" customHeight="1">
      <c r="A46" s="2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 ht="16.5" customHeight="1">
      <c r="A47" s="2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4:29" ht="16.5" customHeight="1"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spans="4:29" ht="16.5" customHeight="1"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4:29" ht="16.5" customHeight="1"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  <row r="51" spans="4:29" ht="16.5" customHeight="1"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</row>
    <row r="52" spans="4:29" ht="16.5" customHeight="1"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</row>
    <row r="53" spans="4:29" ht="16.5" customHeight="1"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</row>
    <row r="54" spans="4:29" ht="16.5" customHeight="1"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</row>
    <row r="55" spans="4:29" ht="16.5" customHeight="1"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</row>
    <row r="56" spans="4:29" ht="16.5" customHeight="1"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</row>
    <row r="57" spans="4:29" ht="16.5" customHeight="1"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 spans="4:29" ht="16.5" customHeight="1"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</row>
    <row r="59" spans="4:29" ht="16.5" customHeight="1"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spans="4:29" ht="16.5" customHeight="1"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</row>
    <row r="61" spans="4:29" ht="16.5" customHeight="1"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</row>
    <row r="62" spans="4:29" ht="16.5" customHeight="1"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</row>
    <row r="63" spans="4:29" ht="16.5" customHeight="1"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</row>
    <row r="64" spans="4:29" ht="16.5" customHeight="1"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</row>
    <row r="65" spans="4:29" ht="16.5" customHeight="1"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</row>
    <row r="66" spans="4:29" ht="16.5" customHeight="1"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</row>
    <row r="67" spans="4:29" ht="16.5" customHeight="1"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</row>
    <row r="68" spans="4:29" ht="16.5" customHeight="1"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</row>
    <row r="69" spans="4:29" ht="16.5" customHeight="1"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</row>
    <row r="70" spans="4:29" ht="16.5" customHeight="1"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</row>
    <row r="71" spans="4:29" ht="16.5" customHeight="1"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</row>
    <row r="72" spans="4:29" ht="16.5" customHeight="1"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</row>
    <row r="73" spans="4:29" ht="16.5" customHeight="1"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</row>
    <row r="74" spans="4:29" ht="16.5" customHeight="1"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</row>
    <row r="75" spans="4:29" ht="16.5" customHeight="1"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</row>
    <row r="76" spans="4:29" ht="16.5" customHeight="1"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</row>
    <row r="77" spans="4:29" ht="16.5" customHeight="1"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</row>
    <row r="78" spans="4:29" ht="16.5" customHeight="1"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</row>
    <row r="79" spans="4:29" ht="16.5" customHeight="1"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</row>
    <row r="80" spans="4:29" ht="16.5" customHeight="1"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</row>
    <row r="81" spans="4:29" ht="16.5" customHeight="1"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</row>
    <row r="82" spans="4:29" ht="16.5" customHeight="1"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</row>
    <row r="83" spans="4:29" ht="16.5" customHeight="1"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</row>
    <row r="84" spans="4:29" ht="16.5" customHeight="1"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</row>
    <row r="85" spans="4:29" ht="16.5" customHeight="1"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</row>
    <row r="86" spans="4:29" ht="16.5" customHeight="1"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</row>
    <row r="87" spans="4:29" ht="16.5" customHeight="1"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</row>
    <row r="88" spans="4:29" ht="16.5" customHeight="1"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</row>
    <row r="89" spans="4:29" ht="16.5" customHeight="1"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</row>
    <row r="90" spans="4:29" ht="16.5" customHeight="1"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</row>
    <row r="91" spans="4:29" ht="16.5" customHeight="1"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</row>
    <row r="92" spans="4:29" ht="16.5" customHeight="1"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</row>
    <row r="93" spans="4:29" ht="16.5" customHeight="1"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</row>
    <row r="94" spans="4:29" ht="16.5" customHeight="1"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</row>
    <row r="95" spans="4:29" ht="16.5" customHeight="1"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>
        <v>0</v>
      </c>
      <c r="U95" s="4"/>
      <c r="V95" s="4"/>
      <c r="W95" s="4"/>
      <c r="X95" s="4"/>
      <c r="Y95" s="4"/>
      <c r="Z95" s="4"/>
      <c r="AA95" s="4"/>
      <c r="AB95" s="4"/>
      <c r="AC95" s="4"/>
    </row>
    <row r="96" spans="4:29" ht="16.5" customHeight="1"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</row>
    <row r="97" spans="4:29" ht="16.5" customHeight="1"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</row>
    <row r="98" spans="4:29" ht="16.5" customHeight="1"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</row>
    <row r="99" spans="4:29" ht="16.5" customHeight="1"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</row>
    <row r="100" spans="4:29" ht="16.5" customHeight="1"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</row>
    <row r="101" spans="4:29" ht="16.5" customHeight="1"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</row>
    <row r="102" spans="4:29" ht="16.5" customHeight="1"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</row>
    <row r="103" spans="4:29" ht="16.5" customHeight="1"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</row>
    <row r="104" spans="4:29" ht="16.5" customHeight="1"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</row>
    <row r="105" spans="4:29" ht="16.5" customHeight="1"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</row>
    <row r="106" spans="4:29" ht="16.5" customHeight="1"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</row>
    <row r="107" spans="4:29" ht="16.5" customHeight="1"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</row>
    <row r="108" spans="4:29" ht="16.5" customHeight="1"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</row>
    <row r="109" spans="4:29" ht="16.5" customHeight="1"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</row>
    <row r="110" spans="4:29" ht="16.5" customHeight="1"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</row>
    <row r="111" spans="4:29" ht="16.5" customHeight="1"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</row>
    <row r="112" spans="4:29" ht="16.5" customHeight="1"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</row>
    <row r="113" spans="4:29" ht="16.5" customHeight="1"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</row>
    <row r="114" spans="4:29" ht="16.5" customHeight="1"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</row>
    <row r="115" spans="4:29" ht="16.5" customHeight="1"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</row>
    <row r="116" spans="4:29" ht="16.5" customHeight="1"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</row>
    <row r="117" spans="4:29" ht="16.5" customHeight="1"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</row>
    <row r="118" spans="4:29" ht="16.5" customHeight="1"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</row>
    <row r="119" spans="4:29" ht="16.5" customHeight="1"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</row>
    <row r="120" spans="4:29" ht="16.5" customHeight="1"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</row>
    <row r="121" spans="4:29" ht="16.5" customHeight="1"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</row>
    <row r="122" spans="4:29" ht="16.5" customHeight="1"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</row>
    <row r="123" spans="4:29" ht="16.5" customHeight="1"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</row>
    <row r="124" spans="4:29" ht="16.5" customHeight="1"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</row>
    <row r="125" spans="4:29" ht="16.5" customHeight="1"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</row>
    <row r="126" spans="4:29" ht="16.5" customHeight="1"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</row>
    <row r="127" spans="4:29" ht="16.5" customHeight="1"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</row>
    <row r="128" spans="4:29" ht="16.5" customHeight="1"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</row>
    <row r="129" spans="4:29" ht="16.5" customHeight="1"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</row>
    <row r="130" spans="4:29" ht="16.5" customHeight="1"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</row>
    <row r="131" spans="4:29" ht="16.5" customHeight="1"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</row>
    <row r="132" spans="4:29" ht="16.5" customHeight="1"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</row>
    <row r="133" spans="4:29" ht="16.5" customHeight="1"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</row>
    <row r="134" spans="4:29" ht="16.5" customHeight="1"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</row>
    <row r="135" spans="4:29" ht="16.5" customHeight="1"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</row>
    <row r="136" spans="4:29" ht="16.5" customHeight="1"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</row>
    <row r="137" spans="4:29" ht="16.5" customHeight="1"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</row>
    <row r="138" spans="4:29" ht="16.5" customHeight="1"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</row>
    <row r="139" spans="4:29" ht="16.5" customHeight="1"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</row>
    <row r="140" spans="4:29" ht="16.5" customHeight="1"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</row>
    <row r="141" spans="4:29" ht="16.5" customHeight="1"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</row>
    <row r="142" spans="4:29" ht="16.5" customHeight="1"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</row>
    <row r="143" spans="4:29" ht="16.5" customHeight="1"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</row>
    <row r="144" spans="4:29" ht="16.5" customHeight="1"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</row>
    <row r="145" spans="4:29" ht="16.5" customHeight="1"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</row>
    <row r="146" spans="4:29" ht="16.5" customHeight="1"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</row>
    <row r="147" spans="4:29" ht="16.5" customHeight="1"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</row>
    <row r="148" spans="4:29" ht="16.5" customHeight="1"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</row>
    <row r="149" spans="4:29" ht="16.5" customHeight="1"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</row>
    <row r="150" spans="4:29" ht="16.5" customHeight="1"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</row>
    <row r="151" spans="4:29" ht="16.5" customHeight="1"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</row>
    <row r="152" ht="16.5" customHeight="1">
      <c r="AC152" s="4"/>
    </row>
    <row r="153" ht="16.5" customHeight="1">
      <c r="AC153" s="4"/>
    </row>
    <row r="154" ht="16.5" customHeight="1">
      <c r="AC154" s="4"/>
    </row>
    <row r="155" ht="16.5" customHeight="1">
      <c r="AC155" s="4"/>
    </row>
    <row r="156" ht="16.5" customHeight="1"/>
    <row r="157" ht="16.5" customHeight="1"/>
    <row r="158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1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W158"/>
  <sheetViews>
    <sheetView tabSelected="1" zoomScale="75" zoomScaleNormal="75" workbookViewId="0" topLeftCell="D10">
      <selection activeCell="D44" sqref="D44"/>
    </sheetView>
  </sheetViews>
  <sheetFormatPr defaultColWidth="11.421875" defaultRowHeight="16.5" customHeight="1"/>
  <cols>
    <col min="1" max="1" width="20.7109375" style="0" customWidth="1"/>
    <col min="2" max="2" width="15.7109375" style="0" customWidth="1"/>
    <col min="3" max="3" width="4.7109375" style="0" customWidth="1"/>
    <col min="4" max="4" width="30.7109375" style="0" customWidth="1"/>
    <col min="5" max="5" width="40.7109375" style="0" customWidth="1"/>
    <col min="6" max="6" width="9.7109375" style="0" customWidth="1"/>
    <col min="7" max="7" width="14.28125" style="0" hidden="1" customWidth="1"/>
    <col min="8" max="9" width="15.7109375" style="0" customWidth="1"/>
    <col min="10" max="12" width="9.7109375" style="0" customWidth="1"/>
    <col min="13" max="13" width="6.421875" style="0" customWidth="1"/>
    <col min="14" max="14" width="12.00390625" style="0" hidden="1" customWidth="1"/>
    <col min="15" max="15" width="16.28125" style="0" hidden="1" customWidth="1"/>
    <col min="16" max="16" width="17.140625" style="0" hidden="1" customWidth="1"/>
    <col min="17" max="18" width="15.421875" style="0" hidden="1" customWidth="1"/>
    <col min="19" max="19" width="9.7109375" style="0" customWidth="1"/>
    <col min="20" max="21" width="15.7109375" style="0" customWidth="1"/>
  </cols>
  <sheetData>
    <row r="1" spans="1:21" s="41" customFormat="1" ht="26.25">
      <c r="A1" s="91"/>
      <c r="U1" s="266"/>
    </row>
    <row r="2" spans="1:21" s="41" customFormat="1" ht="26.25">
      <c r="A2" s="91"/>
      <c r="B2" s="42" t="str">
        <f>+'tot-0702'!B2</f>
        <v>ANEXO III.2. al Memorandum D.T.E.E. N°  1046    /2009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="13" customFormat="1" ht="12.75">
      <c r="A3" s="27"/>
    </row>
    <row r="4" spans="1:2" s="48" customFormat="1" ht="11.25">
      <c r="A4" s="46" t="s">
        <v>11</v>
      </c>
      <c r="B4" s="109"/>
    </row>
    <row r="5" spans="1:2" s="48" customFormat="1" ht="11.25">
      <c r="A5" s="46" t="s">
        <v>12</v>
      </c>
      <c r="B5" s="109"/>
    </row>
    <row r="6" s="13" customFormat="1" ht="13.5" thickBot="1"/>
    <row r="7" spans="2:21" s="13" customFormat="1" ht="13.5" thickTop="1">
      <c r="B7" s="92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145"/>
    </row>
    <row r="8" spans="2:21" s="8" customFormat="1" ht="20.25">
      <c r="B8" s="100"/>
      <c r="C8" s="9"/>
      <c r="D8" s="30" t="s">
        <v>19</v>
      </c>
      <c r="L8" s="121"/>
      <c r="M8" s="121"/>
      <c r="N8" s="18"/>
      <c r="O8" s="9"/>
      <c r="P8" s="9"/>
      <c r="Q8" s="9"/>
      <c r="R8" s="9"/>
      <c r="S8" s="9"/>
      <c r="T8" s="9"/>
      <c r="U8" s="154"/>
    </row>
    <row r="9" spans="2:21" s="13" customFormat="1" ht="12.75">
      <c r="B9" s="73"/>
      <c r="C9" s="11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11"/>
      <c r="P9" s="11"/>
      <c r="Q9" s="11"/>
      <c r="R9" s="11"/>
      <c r="S9" s="11"/>
      <c r="T9" s="11"/>
      <c r="U9" s="77"/>
    </row>
    <row r="10" spans="2:21" s="8" customFormat="1" ht="20.25">
      <c r="B10" s="100"/>
      <c r="C10" s="9"/>
      <c r="D10" s="125" t="s">
        <v>54</v>
      </c>
      <c r="E10" s="19"/>
      <c r="F10" s="121"/>
      <c r="G10" s="155"/>
      <c r="I10" s="155"/>
      <c r="J10" s="155"/>
      <c r="K10" s="155"/>
      <c r="L10" s="155"/>
      <c r="M10" s="155"/>
      <c r="N10" s="155"/>
      <c r="O10" s="9"/>
      <c r="P10" s="9"/>
      <c r="Q10" s="9"/>
      <c r="R10" s="9"/>
      <c r="S10" s="9"/>
      <c r="T10" s="9"/>
      <c r="U10" s="154"/>
    </row>
    <row r="11" spans="2:21" s="13" customFormat="1" ht="13.5">
      <c r="B11" s="73"/>
      <c r="C11" s="11"/>
      <c r="D11" s="153"/>
      <c r="E11" s="153"/>
      <c r="F11" s="27"/>
      <c r="G11" s="146"/>
      <c r="H11" s="75"/>
      <c r="I11" s="146"/>
      <c r="J11" s="146"/>
      <c r="K11" s="146"/>
      <c r="L11" s="146"/>
      <c r="M11" s="146"/>
      <c r="N11" s="146"/>
      <c r="O11" s="11"/>
      <c r="P11" s="11"/>
      <c r="Q11" s="11"/>
      <c r="R11" s="11"/>
      <c r="S11" s="11"/>
      <c r="T11" s="11"/>
      <c r="U11" s="77"/>
    </row>
    <row r="12" spans="2:21" s="13" customFormat="1" ht="19.5">
      <c r="B12" s="61" t="str">
        <f>+'tot-0702'!B14</f>
        <v>Desde el 01 al 28 de febrero de 2007</v>
      </c>
      <c r="C12" s="64"/>
      <c r="D12" s="64"/>
      <c r="E12" s="64"/>
      <c r="F12" s="64"/>
      <c r="G12" s="156"/>
      <c r="H12" s="156"/>
      <c r="I12" s="156"/>
      <c r="J12" s="156"/>
      <c r="K12" s="156"/>
      <c r="L12" s="156"/>
      <c r="M12" s="156"/>
      <c r="N12" s="156"/>
      <c r="O12" s="64"/>
      <c r="P12" s="64"/>
      <c r="Q12" s="64"/>
      <c r="R12" s="64"/>
      <c r="S12" s="64"/>
      <c r="T12" s="64"/>
      <c r="U12" s="157"/>
    </row>
    <row r="13" spans="2:21" s="13" customFormat="1" ht="14.25" thickBot="1">
      <c r="B13" s="158"/>
      <c r="C13" s="159"/>
      <c r="D13" s="159"/>
      <c r="E13" s="159"/>
      <c r="F13" s="159"/>
      <c r="G13" s="160"/>
      <c r="H13" s="160"/>
      <c r="I13" s="160"/>
      <c r="J13" s="160"/>
      <c r="K13" s="160"/>
      <c r="L13" s="160"/>
      <c r="M13" s="160"/>
      <c r="N13" s="160"/>
      <c r="O13" s="159"/>
      <c r="P13" s="159"/>
      <c r="Q13" s="159"/>
      <c r="R13" s="159"/>
      <c r="S13" s="159"/>
      <c r="T13" s="159"/>
      <c r="U13" s="161"/>
    </row>
    <row r="14" spans="2:21" s="13" customFormat="1" ht="15" thickBot="1" thickTop="1">
      <c r="B14" s="73"/>
      <c r="C14" s="11"/>
      <c r="D14" s="162"/>
      <c r="E14" s="162"/>
      <c r="F14" s="163" t="s">
        <v>49</v>
      </c>
      <c r="G14" s="11"/>
      <c r="H14" s="75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77"/>
    </row>
    <row r="15" spans="2:21" s="13" customFormat="1" ht="16.5" customHeight="1" thickBot="1" thickTop="1">
      <c r="B15" s="73"/>
      <c r="C15" s="11"/>
      <c r="D15" s="268" t="s">
        <v>50</v>
      </c>
      <c r="E15" s="269">
        <v>17.848</v>
      </c>
      <c r="F15" s="270">
        <v>200</v>
      </c>
      <c r="T15" s="96"/>
      <c r="U15" s="77"/>
    </row>
    <row r="16" spans="2:21" s="13" customFormat="1" ht="16.5" customHeight="1" thickBot="1" thickTop="1">
      <c r="B16" s="73"/>
      <c r="C16" s="11"/>
      <c r="D16" s="271" t="s">
        <v>51</v>
      </c>
      <c r="E16" s="272">
        <v>16.064</v>
      </c>
      <c r="F16" s="270">
        <v>100</v>
      </c>
      <c r="M16" s="11"/>
      <c r="N16" s="11"/>
      <c r="O16" s="11"/>
      <c r="P16" s="11"/>
      <c r="Q16" s="11"/>
      <c r="R16" s="11"/>
      <c r="S16" s="11"/>
      <c r="T16" s="11"/>
      <c r="U16" s="77"/>
    </row>
    <row r="17" spans="2:21" s="13" customFormat="1" ht="16.5" customHeight="1" thickBot="1" thickTop="1">
      <c r="B17" s="73"/>
      <c r="C17" s="11"/>
      <c r="D17" s="273" t="s">
        <v>52</v>
      </c>
      <c r="E17" s="335">
        <v>14.279</v>
      </c>
      <c r="F17" s="270">
        <v>40</v>
      </c>
      <c r="M17" s="11"/>
      <c r="O17" s="11"/>
      <c r="P17" s="11"/>
      <c r="Q17" s="11"/>
      <c r="R17" s="11"/>
      <c r="S17" s="11"/>
      <c r="T17" s="11"/>
      <c r="U17" s="77"/>
    </row>
    <row r="18" spans="2:21" s="13" customFormat="1" ht="16.5" customHeight="1" thickBot="1" thickTop="1">
      <c r="B18" s="73"/>
      <c r="C18" s="16"/>
      <c r="D18" s="39"/>
      <c r="E18" s="39"/>
      <c r="F18" s="147"/>
      <c r="G18" s="148"/>
      <c r="H18" s="148"/>
      <c r="I18" s="148"/>
      <c r="J18" s="148"/>
      <c r="K18" s="148"/>
      <c r="L18" s="148"/>
      <c r="M18" s="148"/>
      <c r="N18" s="35"/>
      <c r="O18" s="149"/>
      <c r="P18" s="150"/>
      <c r="Q18" s="150"/>
      <c r="R18" s="150"/>
      <c r="S18" s="151"/>
      <c r="T18" s="152"/>
      <c r="U18" s="77"/>
    </row>
    <row r="19" spans="2:21" s="13" customFormat="1" ht="33.75" customHeight="1" thickBot="1" thickTop="1">
      <c r="B19" s="73"/>
      <c r="C19" s="102" t="s">
        <v>20</v>
      </c>
      <c r="D19" s="107" t="s">
        <v>42</v>
      </c>
      <c r="E19" s="105" t="s">
        <v>10</v>
      </c>
      <c r="F19" s="164" t="s">
        <v>21</v>
      </c>
      <c r="G19" s="188" t="s">
        <v>23</v>
      </c>
      <c r="H19" s="103" t="s">
        <v>24</v>
      </c>
      <c r="I19" s="105" t="s">
        <v>25</v>
      </c>
      <c r="J19" s="165" t="s">
        <v>26</v>
      </c>
      <c r="K19" s="165" t="s">
        <v>27</v>
      </c>
      <c r="L19" s="106" t="s">
        <v>28</v>
      </c>
      <c r="M19" s="104" t="s">
        <v>30</v>
      </c>
      <c r="N19" s="236" t="s">
        <v>22</v>
      </c>
      <c r="O19" s="228" t="s">
        <v>38</v>
      </c>
      <c r="P19" s="241" t="s">
        <v>53</v>
      </c>
      <c r="Q19" s="242"/>
      <c r="R19" s="251" t="s">
        <v>33</v>
      </c>
      <c r="S19" s="108" t="s">
        <v>35</v>
      </c>
      <c r="T19" s="139" t="s">
        <v>36</v>
      </c>
      <c r="U19" s="77"/>
    </row>
    <row r="20" spans="2:21" s="13" customFormat="1" ht="16.5" customHeight="1" thickTop="1">
      <c r="B20" s="73"/>
      <c r="C20" s="15"/>
      <c r="D20" s="32"/>
      <c r="E20" s="32"/>
      <c r="F20" s="32"/>
      <c r="G20" s="196"/>
      <c r="H20" s="32"/>
      <c r="I20" s="32"/>
      <c r="J20" s="32"/>
      <c r="K20" s="32"/>
      <c r="L20" s="32"/>
      <c r="M20" s="32"/>
      <c r="N20" s="237"/>
      <c r="O20" s="239"/>
      <c r="P20" s="243"/>
      <c r="Q20" s="244"/>
      <c r="R20" s="252"/>
      <c r="S20" s="32"/>
      <c r="T20" s="265"/>
      <c r="U20" s="77"/>
    </row>
    <row r="21" spans="2:21" s="13" customFormat="1" ht="16.5" customHeight="1">
      <c r="B21" s="73"/>
      <c r="C21" s="15"/>
      <c r="D21" s="33"/>
      <c r="E21" s="33"/>
      <c r="F21" s="33"/>
      <c r="G21" s="197"/>
      <c r="H21" s="33"/>
      <c r="I21" s="33"/>
      <c r="J21" s="33"/>
      <c r="K21" s="33"/>
      <c r="L21" s="33"/>
      <c r="M21" s="33"/>
      <c r="N21" s="235"/>
      <c r="O21" s="238"/>
      <c r="P21" s="245"/>
      <c r="Q21" s="246"/>
      <c r="R21" s="249"/>
      <c r="S21" s="33"/>
      <c r="T21" s="166"/>
      <c r="U21" s="77"/>
    </row>
    <row r="22" spans="2:21" s="13" customFormat="1" ht="16.5" customHeight="1">
      <c r="B22" s="73"/>
      <c r="C22" s="275">
        <v>1</v>
      </c>
      <c r="D22" s="336" t="s">
        <v>5</v>
      </c>
      <c r="E22" s="336" t="s">
        <v>8</v>
      </c>
      <c r="F22" s="336">
        <v>132</v>
      </c>
      <c r="G22" s="189">
        <f aca="true" t="shared" si="0" ref="G22:G41">IF(F22=500,$E$15,IF(F22=220,$E$16,$E$17))</f>
        <v>14.279</v>
      </c>
      <c r="H22" s="322">
        <v>39119.347916666666</v>
      </c>
      <c r="I22" s="323">
        <v>39119.575</v>
      </c>
      <c r="J22" s="34">
        <f aca="true" t="shared" si="1" ref="J22:J41">IF(D22="","",(I22-H22)*24)</f>
        <v>5.449999999953434</v>
      </c>
      <c r="K22" s="17">
        <f aca="true" t="shared" si="2" ref="K22:K41">IF(D22="","",ROUND((I22-H22)*24*60,0))</f>
        <v>327</v>
      </c>
      <c r="L22" s="280" t="s">
        <v>56</v>
      </c>
      <c r="M22" s="281" t="str">
        <f aca="true" t="shared" si="3" ref="M22:M41">IF(D22="","",IF(L22="P","--","NO"))</f>
        <v>--</v>
      </c>
      <c r="N22" s="325">
        <f aca="true" t="shared" si="4" ref="N22:N41">IF(F22=500,$F$15,IF(F22=220,$F$16,$F$17))</f>
        <v>40</v>
      </c>
      <c r="O22" s="326">
        <f aca="true" t="shared" si="5" ref="O22:O41">IF(L22="P",G22*N22*ROUND(K22/60,2)*0.1,"--")</f>
        <v>311.28220000000005</v>
      </c>
      <c r="P22" s="327" t="str">
        <f aca="true" t="shared" si="6" ref="P22:P41">IF(AND(L22="F",M22="NO"),G22*N22,"--")</f>
        <v>--</v>
      </c>
      <c r="Q22" s="328" t="str">
        <f aca="true" t="shared" si="7" ref="Q22:Q41">IF(L22="F",G22*N22*ROUND(K22/60,2),"--")</f>
        <v>--</v>
      </c>
      <c r="R22" s="329" t="str">
        <f aca="true" t="shared" si="8" ref="R22:R41">IF(L22="RF",G22*N22*ROUND(K22/60,2),"--")</f>
        <v>--</v>
      </c>
      <c r="S22" s="281" t="str">
        <f aca="true" t="shared" si="9" ref="S22:S41">IF(D22="","","SI")</f>
        <v>SI</v>
      </c>
      <c r="T22" s="36">
        <f aca="true" t="shared" si="10" ref="T22:T41">IF(D22="","",SUM(O22:R22)*IF(S22="SI",1,2))</f>
        <v>311.28220000000005</v>
      </c>
      <c r="U22" s="77"/>
    </row>
    <row r="23" spans="2:21" s="13" customFormat="1" ht="16.5" customHeight="1">
      <c r="B23" s="73"/>
      <c r="C23" s="275">
        <v>2</v>
      </c>
      <c r="D23" s="336" t="s">
        <v>5</v>
      </c>
      <c r="E23" s="336" t="s">
        <v>8</v>
      </c>
      <c r="F23" s="336">
        <v>132</v>
      </c>
      <c r="G23" s="189">
        <f t="shared" si="0"/>
        <v>14.279</v>
      </c>
      <c r="H23" s="322">
        <v>39120.33888888889</v>
      </c>
      <c r="I23" s="323">
        <v>39120.56805555556</v>
      </c>
      <c r="J23" s="34">
        <f t="shared" si="1"/>
        <v>5.500000000116415</v>
      </c>
      <c r="K23" s="17">
        <f t="shared" si="2"/>
        <v>330</v>
      </c>
      <c r="L23" s="280" t="s">
        <v>56</v>
      </c>
      <c r="M23" s="281" t="str">
        <f t="shared" si="3"/>
        <v>--</v>
      </c>
      <c r="N23" s="325">
        <f t="shared" si="4"/>
        <v>40</v>
      </c>
      <c r="O23" s="326">
        <f t="shared" si="5"/>
        <v>314.138</v>
      </c>
      <c r="P23" s="327" t="str">
        <f t="shared" si="6"/>
        <v>--</v>
      </c>
      <c r="Q23" s="328" t="str">
        <f t="shared" si="7"/>
        <v>--</v>
      </c>
      <c r="R23" s="329" t="str">
        <f t="shared" si="8"/>
        <v>--</v>
      </c>
      <c r="S23" s="281" t="str">
        <f t="shared" si="9"/>
        <v>SI</v>
      </c>
      <c r="T23" s="36">
        <f t="shared" si="10"/>
        <v>314.138</v>
      </c>
      <c r="U23" s="77"/>
    </row>
    <row r="24" spans="2:21" s="13" customFormat="1" ht="16.5" customHeight="1">
      <c r="B24" s="73"/>
      <c r="C24" s="275">
        <v>3</v>
      </c>
      <c r="D24" s="336" t="s">
        <v>5</v>
      </c>
      <c r="E24" s="336" t="s">
        <v>7</v>
      </c>
      <c r="F24" s="336">
        <v>132</v>
      </c>
      <c r="G24" s="189">
        <f t="shared" si="0"/>
        <v>14.279</v>
      </c>
      <c r="H24" s="322">
        <v>39140.30069444444</v>
      </c>
      <c r="I24" s="323">
        <v>39140.384722222225</v>
      </c>
      <c r="J24" s="34">
        <f t="shared" si="1"/>
        <v>2.0166666667792015</v>
      </c>
      <c r="K24" s="17">
        <f t="shared" si="2"/>
        <v>121</v>
      </c>
      <c r="L24" s="280" t="s">
        <v>56</v>
      </c>
      <c r="M24" s="281" t="str">
        <f t="shared" si="3"/>
        <v>--</v>
      </c>
      <c r="N24" s="325">
        <f t="shared" si="4"/>
        <v>40</v>
      </c>
      <c r="O24" s="326">
        <f t="shared" si="5"/>
        <v>115.37432</v>
      </c>
      <c r="P24" s="327" t="str">
        <f t="shared" si="6"/>
        <v>--</v>
      </c>
      <c r="Q24" s="328" t="str">
        <f t="shared" si="7"/>
        <v>--</v>
      </c>
      <c r="R24" s="329" t="str">
        <f t="shared" si="8"/>
        <v>--</v>
      </c>
      <c r="S24" s="281" t="str">
        <f t="shared" si="9"/>
        <v>SI</v>
      </c>
      <c r="T24" s="36">
        <f t="shared" si="10"/>
        <v>115.37432</v>
      </c>
      <c r="U24" s="77"/>
    </row>
    <row r="25" spans="2:21" s="13" customFormat="1" ht="16.5" customHeight="1">
      <c r="B25" s="73"/>
      <c r="C25" s="275">
        <v>4</v>
      </c>
      <c r="D25" s="336" t="s">
        <v>5</v>
      </c>
      <c r="E25" s="336" t="s">
        <v>9</v>
      </c>
      <c r="F25" s="336">
        <v>132</v>
      </c>
      <c r="G25" s="189">
        <f t="shared" si="0"/>
        <v>14.279</v>
      </c>
      <c r="H25" s="322">
        <v>39141.31458333333</v>
      </c>
      <c r="I25" s="323">
        <v>39141.59861111111</v>
      </c>
      <c r="J25" s="34">
        <f t="shared" si="1"/>
        <v>6.816666666709352</v>
      </c>
      <c r="K25" s="17">
        <f t="shared" si="2"/>
        <v>409</v>
      </c>
      <c r="L25" s="280" t="s">
        <v>56</v>
      </c>
      <c r="M25" s="281" t="str">
        <f t="shared" si="3"/>
        <v>--</v>
      </c>
      <c r="N25" s="325">
        <f t="shared" si="4"/>
        <v>40</v>
      </c>
      <c r="O25" s="326">
        <f t="shared" si="5"/>
        <v>389.53112000000004</v>
      </c>
      <c r="P25" s="327" t="str">
        <f t="shared" si="6"/>
        <v>--</v>
      </c>
      <c r="Q25" s="328" t="str">
        <f t="shared" si="7"/>
        <v>--</v>
      </c>
      <c r="R25" s="329" t="str">
        <f t="shared" si="8"/>
        <v>--</v>
      </c>
      <c r="S25" s="281" t="str">
        <f t="shared" si="9"/>
        <v>SI</v>
      </c>
      <c r="T25" s="36">
        <f t="shared" si="10"/>
        <v>389.53112000000004</v>
      </c>
      <c r="U25" s="77"/>
    </row>
    <row r="26" spans="2:22" s="13" customFormat="1" ht="16.5" customHeight="1">
      <c r="B26" s="73"/>
      <c r="C26" s="275">
        <v>5</v>
      </c>
      <c r="D26" s="336" t="s">
        <v>6</v>
      </c>
      <c r="E26" s="336" t="s">
        <v>58</v>
      </c>
      <c r="F26" s="336">
        <v>132</v>
      </c>
      <c r="G26" s="189">
        <f t="shared" si="0"/>
        <v>14.279</v>
      </c>
      <c r="H26" s="322">
        <v>39141.3625</v>
      </c>
      <c r="I26" s="323">
        <v>39141.634722222225</v>
      </c>
      <c r="J26" s="34">
        <f t="shared" si="1"/>
        <v>6.533333333325572</v>
      </c>
      <c r="K26" s="17">
        <f t="shared" si="2"/>
        <v>392</v>
      </c>
      <c r="L26" s="280" t="s">
        <v>56</v>
      </c>
      <c r="M26" s="281" t="str">
        <f t="shared" si="3"/>
        <v>--</v>
      </c>
      <c r="N26" s="325">
        <f t="shared" si="4"/>
        <v>40</v>
      </c>
      <c r="O26" s="326">
        <f t="shared" si="5"/>
        <v>372.96748</v>
      </c>
      <c r="P26" s="327" t="str">
        <f t="shared" si="6"/>
        <v>--</v>
      </c>
      <c r="Q26" s="328" t="str">
        <f t="shared" si="7"/>
        <v>--</v>
      </c>
      <c r="R26" s="329" t="str">
        <f t="shared" si="8"/>
        <v>--</v>
      </c>
      <c r="S26" s="281" t="str">
        <f t="shared" si="9"/>
        <v>SI</v>
      </c>
      <c r="T26" s="36">
        <f t="shared" si="10"/>
        <v>372.96748</v>
      </c>
      <c r="U26" s="77"/>
      <c r="V26" s="337"/>
    </row>
    <row r="27" spans="2:21" s="13" customFormat="1" ht="16.5" customHeight="1">
      <c r="B27" s="73"/>
      <c r="C27" s="275"/>
      <c r="D27" s="319"/>
      <c r="E27" s="319"/>
      <c r="F27" s="320"/>
      <c r="G27" s="189">
        <f t="shared" si="0"/>
        <v>14.279</v>
      </c>
      <c r="H27" s="322"/>
      <c r="I27" s="323"/>
      <c r="J27" s="34">
        <f t="shared" si="1"/>
      </c>
      <c r="K27" s="17">
        <f t="shared" si="2"/>
      </c>
      <c r="L27" s="280"/>
      <c r="M27" s="281">
        <f t="shared" si="3"/>
      </c>
      <c r="N27" s="325">
        <f t="shared" si="4"/>
        <v>40</v>
      </c>
      <c r="O27" s="326" t="str">
        <f t="shared" si="5"/>
        <v>--</v>
      </c>
      <c r="P27" s="327" t="str">
        <f t="shared" si="6"/>
        <v>--</v>
      </c>
      <c r="Q27" s="328" t="str">
        <f t="shared" si="7"/>
        <v>--</v>
      </c>
      <c r="R27" s="329" t="str">
        <f t="shared" si="8"/>
        <v>--</v>
      </c>
      <c r="S27" s="281">
        <f t="shared" si="9"/>
      </c>
      <c r="T27" s="36">
        <f t="shared" si="10"/>
      </c>
      <c r="U27" s="77"/>
    </row>
    <row r="28" spans="2:21" s="13" customFormat="1" ht="16.5" customHeight="1">
      <c r="B28" s="73"/>
      <c r="C28" s="275"/>
      <c r="D28" s="319"/>
      <c r="E28" s="319"/>
      <c r="F28" s="320"/>
      <c r="G28" s="189">
        <f t="shared" si="0"/>
        <v>14.279</v>
      </c>
      <c r="H28" s="322"/>
      <c r="I28" s="323"/>
      <c r="J28" s="34">
        <f t="shared" si="1"/>
      </c>
      <c r="K28" s="17">
        <f t="shared" si="2"/>
      </c>
      <c r="L28" s="280"/>
      <c r="M28" s="281">
        <f t="shared" si="3"/>
      </c>
      <c r="N28" s="325">
        <f t="shared" si="4"/>
        <v>40</v>
      </c>
      <c r="O28" s="326" t="str">
        <f t="shared" si="5"/>
        <v>--</v>
      </c>
      <c r="P28" s="327" t="str">
        <f t="shared" si="6"/>
        <v>--</v>
      </c>
      <c r="Q28" s="328" t="str">
        <f t="shared" si="7"/>
        <v>--</v>
      </c>
      <c r="R28" s="329" t="str">
        <f t="shared" si="8"/>
        <v>--</v>
      </c>
      <c r="S28" s="281">
        <f t="shared" si="9"/>
      </c>
      <c r="T28" s="36">
        <f t="shared" si="10"/>
      </c>
      <c r="U28" s="77"/>
    </row>
    <row r="29" spans="2:21" s="13" customFormat="1" ht="16.5" customHeight="1">
      <c r="B29" s="73"/>
      <c r="C29" s="275"/>
      <c r="D29" s="319"/>
      <c r="E29" s="319"/>
      <c r="F29" s="320"/>
      <c r="G29" s="189">
        <f t="shared" si="0"/>
        <v>14.279</v>
      </c>
      <c r="H29" s="322"/>
      <c r="I29" s="323"/>
      <c r="J29" s="34">
        <f t="shared" si="1"/>
      </c>
      <c r="K29" s="17">
        <f t="shared" si="2"/>
      </c>
      <c r="L29" s="280"/>
      <c r="M29" s="281">
        <f t="shared" si="3"/>
      </c>
      <c r="N29" s="325">
        <f t="shared" si="4"/>
        <v>40</v>
      </c>
      <c r="O29" s="326" t="str">
        <f t="shared" si="5"/>
        <v>--</v>
      </c>
      <c r="P29" s="327" t="str">
        <f t="shared" si="6"/>
        <v>--</v>
      </c>
      <c r="Q29" s="328" t="str">
        <f t="shared" si="7"/>
        <v>--</v>
      </c>
      <c r="R29" s="329" t="str">
        <f t="shared" si="8"/>
        <v>--</v>
      </c>
      <c r="S29" s="281">
        <f t="shared" si="9"/>
      </c>
      <c r="T29" s="36">
        <f t="shared" si="10"/>
      </c>
      <c r="U29" s="77"/>
    </row>
    <row r="30" spans="2:21" s="13" customFormat="1" ht="16.5" customHeight="1">
      <c r="B30" s="73"/>
      <c r="C30" s="275"/>
      <c r="D30" s="319"/>
      <c r="E30" s="319"/>
      <c r="F30" s="320"/>
      <c r="G30" s="189">
        <f t="shared" si="0"/>
        <v>14.279</v>
      </c>
      <c r="H30" s="322"/>
      <c r="I30" s="323"/>
      <c r="J30" s="34">
        <f t="shared" si="1"/>
      </c>
      <c r="K30" s="17">
        <f t="shared" si="2"/>
      </c>
      <c r="L30" s="280"/>
      <c r="M30" s="281">
        <f t="shared" si="3"/>
      </c>
      <c r="N30" s="325">
        <f t="shared" si="4"/>
        <v>40</v>
      </c>
      <c r="O30" s="326" t="str">
        <f t="shared" si="5"/>
        <v>--</v>
      </c>
      <c r="P30" s="327" t="str">
        <f t="shared" si="6"/>
        <v>--</v>
      </c>
      <c r="Q30" s="328" t="str">
        <f t="shared" si="7"/>
        <v>--</v>
      </c>
      <c r="R30" s="329" t="str">
        <f t="shared" si="8"/>
        <v>--</v>
      </c>
      <c r="S30" s="281">
        <f t="shared" si="9"/>
      </c>
      <c r="T30" s="36">
        <f t="shared" si="10"/>
      </c>
      <c r="U30" s="77"/>
    </row>
    <row r="31" spans="2:21" s="13" customFormat="1" ht="16.5" customHeight="1">
      <c r="B31" s="73"/>
      <c r="C31" s="275"/>
      <c r="D31" s="319"/>
      <c r="E31" s="319"/>
      <c r="F31" s="320"/>
      <c r="G31" s="189">
        <f t="shared" si="0"/>
        <v>14.279</v>
      </c>
      <c r="H31" s="322"/>
      <c r="I31" s="323"/>
      <c r="J31" s="34">
        <f t="shared" si="1"/>
      </c>
      <c r="K31" s="17">
        <f t="shared" si="2"/>
      </c>
      <c r="L31" s="280"/>
      <c r="M31" s="281">
        <f t="shared" si="3"/>
      </c>
      <c r="N31" s="325">
        <f t="shared" si="4"/>
        <v>40</v>
      </c>
      <c r="O31" s="326" t="str">
        <f t="shared" si="5"/>
        <v>--</v>
      </c>
      <c r="P31" s="327" t="str">
        <f t="shared" si="6"/>
        <v>--</v>
      </c>
      <c r="Q31" s="328" t="str">
        <f t="shared" si="7"/>
        <v>--</v>
      </c>
      <c r="R31" s="329" t="str">
        <f t="shared" si="8"/>
        <v>--</v>
      </c>
      <c r="S31" s="281">
        <f t="shared" si="9"/>
      </c>
      <c r="T31" s="36">
        <f t="shared" si="10"/>
      </c>
      <c r="U31" s="77"/>
    </row>
    <row r="32" spans="2:21" s="13" customFormat="1" ht="16.5" customHeight="1">
      <c r="B32" s="73"/>
      <c r="C32" s="275"/>
      <c r="D32" s="319"/>
      <c r="E32" s="319"/>
      <c r="F32" s="320"/>
      <c r="G32" s="189">
        <f t="shared" si="0"/>
        <v>14.279</v>
      </c>
      <c r="H32" s="322"/>
      <c r="I32" s="323"/>
      <c r="J32" s="34">
        <f t="shared" si="1"/>
      </c>
      <c r="K32" s="17">
        <f t="shared" si="2"/>
      </c>
      <c r="L32" s="280"/>
      <c r="M32" s="281">
        <f t="shared" si="3"/>
      </c>
      <c r="N32" s="325">
        <f t="shared" si="4"/>
        <v>40</v>
      </c>
      <c r="O32" s="326" t="str">
        <f t="shared" si="5"/>
        <v>--</v>
      </c>
      <c r="P32" s="327" t="str">
        <f t="shared" si="6"/>
        <v>--</v>
      </c>
      <c r="Q32" s="328" t="str">
        <f t="shared" si="7"/>
        <v>--</v>
      </c>
      <c r="R32" s="329" t="str">
        <f t="shared" si="8"/>
        <v>--</v>
      </c>
      <c r="S32" s="281">
        <f t="shared" si="9"/>
      </c>
      <c r="T32" s="36">
        <f t="shared" si="10"/>
      </c>
      <c r="U32" s="77"/>
    </row>
    <row r="33" spans="2:21" s="13" customFormat="1" ht="16.5" customHeight="1">
      <c r="B33" s="73"/>
      <c r="C33" s="275"/>
      <c r="D33" s="319"/>
      <c r="E33" s="319"/>
      <c r="F33" s="320"/>
      <c r="G33" s="189">
        <f t="shared" si="0"/>
        <v>14.279</v>
      </c>
      <c r="H33" s="322"/>
      <c r="I33" s="323"/>
      <c r="J33" s="34">
        <f t="shared" si="1"/>
      </c>
      <c r="K33" s="17">
        <f t="shared" si="2"/>
      </c>
      <c r="L33" s="280"/>
      <c r="M33" s="281">
        <f t="shared" si="3"/>
      </c>
      <c r="N33" s="325">
        <f t="shared" si="4"/>
        <v>40</v>
      </c>
      <c r="O33" s="326" t="str">
        <f t="shared" si="5"/>
        <v>--</v>
      </c>
      <c r="P33" s="327" t="str">
        <f t="shared" si="6"/>
        <v>--</v>
      </c>
      <c r="Q33" s="328" t="str">
        <f t="shared" si="7"/>
        <v>--</v>
      </c>
      <c r="R33" s="329" t="str">
        <f t="shared" si="8"/>
        <v>--</v>
      </c>
      <c r="S33" s="281">
        <f t="shared" si="9"/>
      </c>
      <c r="T33" s="36">
        <f t="shared" si="10"/>
      </c>
      <c r="U33" s="77"/>
    </row>
    <row r="34" spans="2:21" s="13" customFormat="1" ht="16.5" customHeight="1">
      <c r="B34" s="73"/>
      <c r="C34" s="275"/>
      <c r="D34" s="319"/>
      <c r="E34" s="319"/>
      <c r="F34" s="320"/>
      <c r="G34" s="189">
        <f t="shared" si="0"/>
        <v>14.279</v>
      </c>
      <c r="H34" s="322"/>
      <c r="I34" s="323"/>
      <c r="J34" s="34">
        <f t="shared" si="1"/>
      </c>
      <c r="K34" s="17">
        <f t="shared" si="2"/>
      </c>
      <c r="L34" s="280"/>
      <c r="M34" s="281">
        <f t="shared" si="3"/>
      </c>
      <c r="N34" s="325">
        <f t="shared" si="4"/>
        <v>40</v>
      </c>
      <c r="O34" s="326" t="str">
        <f t="shared" si="5"/>
        <v>--</v>
      </c>
      <c r="P34" s="327" t="str">
        <f t="shared" si="6"/>
        <v>--</v>
      </c>
      <c r="Q34" s="328" t="str">
        <f t="shared" si="7"/>
        <v>--</v>
      </c>
      <c r="R34" s="329" t="str">
        <f t="shared" si="8"/>
        <v>--</v>
      </c>
      <c r="S34" s="281">
        <f t="shared" si="9"/>
      </c>
      <c r="T34" s="36">
        <f t="shared" si="10"/>
      </c>
      <c r="U34" s="77"/>
    </row>
    <row r="35" spans="2:21" s="13" customFormat="1" ht="16.5" customHeight="1">
      <c r="B35" s="73"/>
      <c r="C35" s="275"/>
      <c r="D35" s="319"/>
      <c r="E35" s="319"/>
      <c r="F35" s="320"/>
      <c r="G35" s="189">
        <f t="shared" si="0"/>
        <v>14.279</v>
      </c>
      <c r="H35" s="322"/>
      <c r="I35" s="323"/>
      <c r="J35" s="34">
        <f t="shared" si="1"/>
      </c>
      <c r="K35" s="17">
        <f t="shared" si="2"/>
      </c>
      <c r="L35" s="280"/>
      <c r="M35" s="281">
        <f t="shared" si="3"/>
      </c>
      <c r="N35" s="325">
        <f t="shared" si="4"/>
        <v>40</v>
      </c>
      <c r="O35" s="326" t="str">
        <f t="shared" si="5"/>
        <v>--</v>
      </c>
      <c r="P35" s="327" t="str">
        <f t="shared" si="6"/>
        <v>--</v>
      </c>
      <c r="Q35" s="328" t="str">
        <f t="shared" si="7"/>
        <v>--</v>
      </c>
      <c r="R35" s="329" t="str">
        <f t="shared" si="8"/>
        <v>--</v>
      </c>
      <c r="S35" s="281">
        <f t="shared" si="9"/>
      </c>
      <c r="T35" s="36">
        <f t="shared" si="10"/>
      </c>
      <c r="U35" s="77"/>
    </row>
    <row r="36" spans="2:21" s="13" customFormat="1" ht="16.5" customHeight="1">
      <c r="B36" s="73"/>
      <c r="C36" s="275"/>
      <c r="D36" s="319"/>
      <c r="E36" s="319"/>
      <c r="F36" s="320"/>
      <c r="G36" s="189">
        <f t="shared" si="0"/>
        <v>14.279</v>
      </c>
      <c r="H36" s="322"/>
      <c r="I36" s="323"/>
      <c r="J36" s="34">
        <f t="shared" si="1"/>
      </c>
      <c r="K36" s="17">
        <f t="shared" si="2"/>
      </c>
      <c r="L36" s="280"/>
      <c r="M36" s="281">
        <f t="shared" si="3"/>
      </c>
      <c r="N36" s="325">
        <f t="shared" si="4"/>
        <v>40</v>
      </c>
      <c r="O36" s="326" t="str">
        <f t="shared" si="5"/>
        <v>--</v>
      </c>
      <c r="P36" s="327" t="str">
        <f t="shared" si="6"/>
        <v>--</v>
      </c>
      <c r="Q36" s="328" t="str">
        <f t="shared" si="7"/>
        <v>--</v>
      </c>
      <c r="R36" s="329" t="str">
        <f t="shared" si="8"/>
        <v>--</v>
      </c>
      <c r="S36" s="281">
        <f t="shared" si="9"/>
      </c>
      <c r="T36" s="36">
        <f t="shared" si="10"/>
      </c>
      <c r="U36" s="77"/>
    </row>
    <row r="37" spans="2:21" s="13" customFormat="1" ht="16.5" customHeight="1">
      <c r="B37" s="73"/>
      <c r="C37" s="275"/>
      <c r="D37" s="319"/>
      <c r="E37" s="319"/>
      <c r="F37" s="320"/>
      <c r="G37" s="189">
        <f t="shared" si="0"/>
        <v>14.279</v>
      </c>
      <c r="H37" s="322"/>
      <c r="I37" s="323"/>
      <c r="J37" s="34">
        <f t="shared" si="1"/>
      </c>
      <c r="K37" s="17">
        <f t="shared" si="2"/>
      </c>
      <c r="L37" s="280"/>
      <c r="M37" s="281">
        <f t="shared" si="3"/>
      </c>
      <c r="N37" s="325">
        <f t="shared" si="4"/>
        <v>40</v>
      </c>
      <c r="O37" s="326" t="str">
        <f t="shared" si="5"/>
        <v>--</v>
      </c>
      <c r="P37" s="327" t="str">
        <f t="shared" si="6"/>
        <v>--</v>
      </c>
      <c r="Q37" s="328" t="str">
        <f t="shared" si="7"/>
        <v>--</v>
      </c>
      <c r="R37" s="329" t="str">
        <f t="shared" si="8"/>
        <v>--</v>
      </c>
      <c r="S37" s="281">
        <f t="shared" si="9"/>
      </c>
      <c r="T37" s="36">
        <f t="shared" si="10"/>
      </c>
      <c r="U37" s="77"/>
    </row>
    <row r="38" spans="2:21" s="13" customFormat="1" ht="16.5" customHeight="1">
      <c r="B38" s="73"/>
      <c r="C38" s="275"/>
      <c r="D38" s="319"/>
      <c r="E38" s="319"/>
      <c r="F38" s="320"/>
      <c r="G38" s="189">
        <f t="shared" si="0"/>
        <v>14.279</v>
      </c>
      <c r="H38" s="322"/>
      <c r="I38" s="323"/>
      <c r="J38" s="34">
        <f t="shared" si="1"/>
      </c>
      <c r="K38" s="17">
        <f t="shared" si="2"/>
      </c>
      <c r="L38" s="280"/>
      <c r="M38" s="281">
        <f t="shared" si="3"/>
      </c>
      <c r="N38" s="325">
        <f t="shared" si="4"/>
        <v>40</v>
      </c>
      <c r="O38" s="326" t="str">
        <f t="shared" si="5"/>
        <v>--</v>
      </c>
      <c r="P38" s="327" t="str">
        <f t="shared" si="6"/>
        <v>--</v>
      </c>
      <c r="Q38" s="328" t="str">
        <f t="shared" si="7"/>
        <v>--</v>
      </c>
      <c r="R38" s="329" t="str">
        <f t="shared" si="8"/>
        <v>--</v>
      </c>
      <c r="S38" s="281">
        <f t="shared" si="9"/>
      </c>
      <c r="T38" s="36">
        <f t="shared" si="10"/>
      </c>
      <c r="U38" s="77"/>
    </row>
    <row r="39" spans="2:21" s="13" customFormat="1" ht="16.5" customHeight="1">
      <c r="B39" s="73"/>
      <c r="C39" s="275"/>
      <c r="D39" s="319"/>
      <c r="E39" s="319"/>
      <c r="F39" s="320"/>
      <c r="G39" s="189">
        <f t="shared" si="0"/>
        <v>14.279</v>
      </c>
      <c r="H39" s="322"/>
      <c r="I39" s="323"/>
      <c r="J39" s="34">
        <f t="shared" si="1"/>
      </c>
      <c r="K39" s="17">
        <f t="shared" si="2"/>
      </c>
      <c r="L39" s="280"/>
      <c r="M39" s="281">
        <f t="shared" si="3"/>
      </c>
      <c r="N39" s="325">
        <f t="shared" si="4"/>
        <v>40</v>
      </c>
      <c r="O39" s="326" t="str">
        <f t="shared" si="5"/>
        <v>--</v>
      </c>
      <c r="P39" s="327" t="str">
        <f t="shared" si="6"/>
        <v>--</v>
      </c>
      <c r="Q39" s="328" t="str">
        <f t="shared" si="7"/>
        <v>--</v>
      </c>
      <c r="R39" s="329" t="str">
        <f t="shared" si="8"/>
        <v>--</v>
      </c>
      <c r="S39" s="281">
        <f t="shared" si="9"/>
      </c>
      <c r="T39" s="36">
        <f t="shared" si="10"/>
      </c>
      <c r="U39" s="77"/>
    </row>
    <row r="40" spans="2:21" s="13" customFormat="1" ht="16.5" customHeight="1">
      <c r="B40" s="73"/>
      <c r="C40" s="275"/>
      <c r="D40" s="319"/>
      <c r="E40" s="319"/>
      <c r="F40" s="320"/>
      <c r="G40" s="189">
        <f t="shared" si="0"/>
        <v>14.279</v>
      </c>
      <c r="H40" s="322"/>
      <c r="I40" s="323"/>
      <c r="J40" s="34">
        <f t="shared" si="1"/>
      </c>
      <c r="K40" s="17">
        <f t="shared" si="2"/>
      </c>
      <c r="L40" s="280"/>
      <c r="M40" s="281">
        <f t="shared" si="3"/>
      </c>
      <c r="N40" s="325">
        <f t="shared" si="4"/>
        <v>40</v>
      </c>
      <c r="O40" s="326" t="str">
        <f t="shared" si="5"/>
        <v>--</v>
      </c>
      <c r="P40" s="327" t="str">
        <f t="shared" si="6"/>
        <v>--</v>
      </c>
      <c r="Q40" s="328" t="str">
        <f t="shared" si="7"/>
        <v>--</v>
      </c>
      <c r="R40" s="329" t="str">
        <f t="shared" si="8"/>
        <v>--</v>
      </c>
      <c r="S40" s="281">
        <f t="shared" si="9"/>
      </c>
      <c r="T40" s="36">
        <f t="shared" si="10"/>
      </c>
      <c r="U40" s="77"/>
    </row>
    <row r="41" spans="2:21" s="13" customFormat="1" ht="16.5" customHeight="1">
      <c r="B41" s="73"/>
      <c r="C41" s="275"/>
      <c r="D41" s="319"/>
      <c r="E41" s="319"/>
      <c r="F41" s="320"/>
      <c r="G41" s="189">
        <f t="shared" si="0"/>
        <v>14.279</v>
      </c>
      <c r="H41" s="322"/>
      <c r="I41" s="323"/>
      <c r="J41" s="34">
        <f t="shared" si="1"/>
      </c>
      <c r="K41" s="17">
        <f t="shared" si="2"/>
      </c>
      <c r="L41" s="280"/>
      <c r="M41" s="281">
        <f t="shared" si="3"/>
      </c>
      <c r="N41" s="325">
        <f t="shared" si="4"/>
        <v>40</v>
      </c>
      <c r="O41" s="326" t="str">
        <f t="shared" si="5"/>
        <v>--</v>
      </c>
      <c r="P41" s="327" t="str">
        <f t="shared" si="6"/>
        <v>--</v>
      </c>
      <c r="Q41" s="328" t="str">
        <f t="shared" si="7"/>
        <v>--</v>
      </c>
      <c r="R41" s="329" t="str">
        <f t="shared" si="8"/>
        <v>--</v>
      </c>
      <c r="S41" s="281">
        <f t="shared" si="9"/>
      </c>
      <c r="T41" s="36">
        <f t="shared" si="10"/>
      </c>
      <c r="U41" s="77"/>
    </row>
    <row r="42" spans="2:21" s="13" customFormat="1" ht="16.5" customHeight="1" thickBot="1">
      <c r="B42" s="73"/>
      <c r="C42" s="277"/>
      <c r="D42" s="321"/>
      <c r="E42" s="321"/>
      <c r="F42" s="278"/>
      <c r="G42" s="190"/>
      <c r="H42" s="324"/>
      <c r="I42" s="324"/>
      <c r="J42" s="37"/>
      <c r="K42" s="37"/>
      <c r="L42" s="324"/>
      <c r="M42" s="279"/>
      <c r="N42" s="330"/>
      <c r="O42" s="331"/>
      <c r="P42" s="332"/>
      <c r="Q42" s="333"/>
      <c r="R42" s="334"/>
      <c r="S42" s="279"/>
      <c r="T42" s="167"/>
      <c r="U42" s="77"/>
    </row>
    <row r="43" spans="2:21" s="13" customFormat="1" ht="16.5" customHeight="1" thickBot="1" thickTop="1">
      <c r="B43" s="73"/>
      <c r="C43" s="170" t="s">
        <v>37</v>
      </c>
      <c r="D43" s="171" t="s">
        <v>62</v>
      </c>
      <c r="E43"/>
      <c r="F43" s="11"/>
      <c r="G43" s="11"/>
      <c r="H43" s="11"/>
      <c r="I43" s="11"/>
      <c r="J43" s="11"/>
      <c r="K43" s="11"/>
      <c r="L43" s="11"/>
      <c r="M43" s="11"/>
      <c r="N43" s="11"/>
      <c r="O43" s="240">
        <f>SUM(O20:O42)</f>
        <v>1503.29312</v>
      </c>
      <c r="P43" s="247">
        <f>SUM(P20:P42)</f>
        <v>0</v>
      </c>
      <c r="Q43" s="248">
        <f>SUM(Q20:Q42)</f>
        <v>0</v>
      </c>
      <c r="R43" s="250">
        <f>SUM(R20:R42)</f>
        <v>0</v>
      </c>
      <c r="S43" s="38"/>
      <c r="T43" s="40">
        <f>ROUND(SUM(T20:T42),2)</f>
        <v>1503.29</v>
      </c>
      <c r="U43" s="77"/>
    </row>
    <row r="44" spans="2:21" s="174" customFormat="1" ht="13.5" thickTop="1">
      <c r="B44" s="175"/>
      <c r="C44" s="172"/>
      <c r="D44" s="173"/>
      <c r="E44"/>
      <c r="F44" s="183"/>
      <c r="G44" s="183"/>
      <c r="H44" s="183"/>
      <c r="I44" s="183"/>
      <c r="J44" s="183"/>
      <c r="K44" s="183"/>
      <c r="L44" s="183"/>
      <c r="M44" s="183"/>
      <c r="N44" s="183"/>
      <c r="O44" s="181"/>
      <c r="P44" s="181"/>
      <c r="Q44" s="181"/>
      <c r="R44" s="181"/>
      <c r="S44" s="181"/>
      <c r="T44" s="184"/>
      <c r="U44" s="185"/>
    </row>
    <row r="45" spans="2:21" s="13" customFormat="1" ht="16.5" customHeight="1" thickBot="1">
      <c r="B45" s="97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9"/>
    </row>
    <row r="46" spans="21:23" ht="16.5" customHeight="1" thickTop="1">
      <c r="U46" s="4"/>
      <c r="V46" s="4"/>
      <c r="W46" s="4"/>
    </row>
    <row r="47" spans="21:23" ht="16.5" customHeight="1">
      <c r="U47" s="4"/>
      <c r="V47" s="4"/>
      <c r="W47" s="4"/>
    </row>
    <row r="48" spans="21:23" ht="16.5" customHeight="1">
      <c r="U48" s="4"/>
      <c r="V48" s="4"/>
      <c r="W48" s="4"/>
    </row>
    <row r="49" spans="21:23" ht="16.5" customHeight="1">
      <c r="U49" s="4"/>
      <c r="V49" s="4"/>
      <c r="W49" s="4"/>
    </row>
    <row r="50" spans="21:23" ht="16.5" customHeight="1">
      <c r="U50" s="4"/>
      <c r="V50" s="4"/>
      <c r="W50" s="4"/>
    </row>
    <row r="51" spans="4:23" ht="16.5" customHeight="1"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4:23" ht="16.5" customHeight="1"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4:23" ht="16.5" customHeight="1"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4:23" ht="16.5" customHeight="1"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4:23" ht="16.5" customHeight="1"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4:23" ht="16.5" customHeight="1"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4:23" ht="16.5" customHeight="1"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4:23" ht="16.5" customHeight="1"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4:23" ht="16.5" customHeight="1"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4:23" ht="16.5" customHeight="1"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4:23" ht="16.5" customHeight="1"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4:23" ht="16.5" customHeight="1"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4:23" ht="16.5" customHeight="1"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4:23" ht="16.5" customHeight="1"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4:23" ht="16.5" customHeight="1"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4:23" ht="16.5" customHeight="1"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4:23" ht="16.5" customHeight="1"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4:23" ht="16.5" customHeight="1"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4:23" ht="16.5" customHeight="1"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4:23" ht="16.5" customHeight="1"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4:23" ht="16.5" customHeight="1"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4:23" ht="16.5" customHeight="1"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4:23" ht="16.5" customHeight="1"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4:23" ht="16.5" customHeight="1"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4:23" ht="16.5" customHeight="1"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4:23" ht="16.5" customHeight="1"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4:23" ht="16.5" customHeight="1"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4:23" ht="16.5" customHeight="1"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4:23" ht="16.5" customHeight="1"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4:23" ht="16.5" customHeight="1"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4:23" ht="16.5" customHeight="1"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4:23" ht="16.5" customHeight="1"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4:23" ht="16.5" customHeight="1"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4:23" ht="16.5" customHeight="1"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4:23" ht="16.5" customHeight="1"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4:23" ht="16.5" customHeight="1"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4:23" ht="16.5" customHeight="1"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4:23" ht="16.5" customHeight="1"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4:23" ht="16.5" customHeight="1"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4:23" ht="16.5" customHeight="1"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4:23" ht="16.5" customHeight="1"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  <row r="92" spans="4:23" ht="16.5" customHeight="1"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</row>
    <row r="93" spans="4:23" ht="16.5" customHeight="1"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spans="4:23" ht="16.5" customHeight="1"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spans="4:23" ht="16.5" customHeight="1"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>
        <v>0</v>
      </c>
      <c r="U95" s="4"/>
      <c r="V95" s="4"/>
      <c r="W95" s="4"/>
    </row>
    <row r="96" spans="4:23" ht="16.5" customHeight="1"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4:23" ht="16.5" customHeight="1"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4:23" ht="16.5" customHeight="1"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spans="4:23" ht="16.5" customHeight="1"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4:23" ht="16.5" customHeight="1"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1" spans="4:23" ht="16.5" customHeight="1"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</row>
    <row r="102" spans="4:23" ht="16.5" customHeight="1"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</row>
    <row r="103" spans="4:23" ht="16.5" customHeight="1"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</row>
    <row r="104" spans="4:23" ht="16.5" customHeight="1"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</row>
    <row r="105" spans="4:23" ht="16.5" customHeight="1"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</row>
    <row r="106" spans="4:23" ht="16.5" customHeight="1"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</row>
    <row r="107" spans="4:23" ht="16.5" customHeight="1"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</row>
    <row r="108" spans="4:23" ht="16.5" customHeight="1"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</row>
    <row r="109" spans="4:23" ht="16.5" customHeight="1"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</row>
    <row r="110" spans="4:23" ht="16.5" customHeight="1"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</row>
    <row r="111" spans="4:23" ht="16.5" customHeight="1"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</row>
    <row r="112" spans="4:23" ht="16.5" customHeight="1"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</row>
    <row r="113" spans="4:23" ht="16.5" customHeight="1"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</row>
    <row r="114" spans="4:23" ht="16.5" customHeight="1"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spans="4:23" ht="16.5" customHeight="1"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</row>
    <row r="116" spans="4:23" ht="16.5" customHeight="1"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</row>
    <row r="117" spans="4:23" ht="16.5" customHeight="1"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</row>
    <row r="118" spans="4:23" ht="16.5" customHeight="1"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</row>
    <row r="119" spans="4:23" ht="16.5" customHeight="1"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</row>
    <row r="120" spans="4:23" ht="16.5" customHeight="1"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</row>
    <row r="121" spans="4:23" ht="16.5" customHeight="1"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</row>
    <row r="122" spans="4:23" ht="16.5" customHeight="1"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</row>
    <row r="123" spans="4:23" ht="16.5" customHeight="1"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</row>
    <row r="124" spans="4:23" ht="16.5" customHeight="1"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</row>
    <row r="125" spans="4:23" ht="16.5" customHeight="1"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</row>
    <row r="126" spans="4:23" ht="16.5" customHeight="1"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spans="4:23" ht="16.5" customHeight="1"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spans="4:23" ht="16.5" customHeight="1"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spans="4:23" ht="16.5" customHeight="1"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</row>
    <row r="130" spans="4:23" ht="16.5" customHeight="1"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</row>
    <row r="131" spans="4:23" ht="16.5" customHeight="1"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</row>
    <row r="132" spans="4:23" ht="16.5" customHeight="1"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</row>
    <row r="133" spans="4:23" ht="16.5" customHeight="1"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</row>
    <row r="134" spans="4:23" ht="16.5" customHeight="1"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</row>
    <row r="135" spans="4:23" ht="16.5" customHeight="1"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</row>
    <row r="136" spans="4:23" ht="16.5" customHeight="1"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</row>
    <row r="137" spans="4:23" ht="16.5" customHeight="1"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</row>
    <row r="138" spans="4:23" ht="16.5" customHeight="1"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</row>
    <row r="139" spans="4:23" ht="16.5" customHeight="1"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</row>
    <row r="140" spans="4:23" ht="16.5" customHeight="1"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</row>
    <row r="141" spans="4:23" ht="16.5" customHeight="1"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</row>
    <row r="142" spans="4:23" ht="16.5" customHeight="1"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</row>
    <row r="143" spans="4:23" ht="16.5" customHeight="1"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</row>
    <row r="144" spans="4:23" ht="16.5" customHeight="1"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</row>
    <row r="145" spans="4:23" ht="16.5" customHeight="1"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</row>
    <row r="146" spans="4:23" ht="16.5" customHeight="1"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</row>
    <row r="147" spans="4:23" ht="16.5" customHeight="1"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</row>
    <row r="148" spans="4:23" ht="16.5" customHeight="1"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</row>
    <row r="149" spans="4:23" ht="16.5" customHeight="1"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</row>
    <row r="150" spans="4:23" ht="16.5" customHeight="1"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</row>
    <row r="151" spans="4:23" ht="16.5" customHeight="1"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</row>
    <row r="152" spans="4:23" ht="16.5" customHeight="1"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</row>
    <row r="153" spans="4:23" ht="16.5" customHeight="1"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</row>
    <row r="154" spans="4:23" ht="16.5" customHeight="1"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</row>
    <row r="155" spans="4:23" ht="16.5" customHeight="1"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</row>
    <row r="156" spans="4:23" ht="16.5" customHeight="1"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</row>
    <row r="157" spans="4:23" ht="16.5" customHeight="1"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</row>
    <row r="158" spans="4:23" ht="16.5" customHeight="1"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</row>
    <row r="161" ht="12.75"/>
    <row r="162" ht="12.75"/>
    <row r="163" ht="12.75"/>
    <row r="164" ht="12.75"/>
    <row r="165" ht="12.75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2" r:id="rId2"/>
  <headerFooter alignWithMargins="0">
    <oddFooter>&amp;L&amp;"Times New Roman,Normal"&amp;5&amp;F  - TRANSPORTE de ENERGÍA ELÉCTRICA - AJF/rb -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verdini</cp:lastModifiedBy>
  <cp:lastPrinted>2009-07-29T14:41:48Z</cp:lastPrinted>
  <dcterms:created xsi:type="dcterms:W3CDTF">1998-04-21T14:28:46Z</dcterms:created>
  <dcterms:modified xsi:type="dcterms:W3CDTF">2009-07-29T14:41:56Z</dcterms:modified>
  <cp:category/>
  <cp:version/>
  <cp:contentType/>
  <cp:contentStatus/>
</cp:coreProperties>
</file>