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<sst xmlns="http://schemas.openxmlformats.org/spreadsheetml/2006/main" count="83" uniqueCount="79">
  <si>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</si>
  <si>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</si>
  <si>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</si>
  <si>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</si>
  <si>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</si>
  <si>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</si>
  <si>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</si>
  <si>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</si>
  <si>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</si>
  <si>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</si>
  <si>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</si>
  <si>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</si>
  <si>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</si>
  <si>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</si>
  <si>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</si>
  <si>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</si>
  <si>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</si>
  <si>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</si>
  <si>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</si>
  <si>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</si>
  <si>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</si>
  <si>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</si>
  <si>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</si>
  <si>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</si>
  <si>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</si>
  <si>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</si>
  <si>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</si>
  <si>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</si>
  <si>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</si>
  <si>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</si>
  <si>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</si>
  <si>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</si>
  <si>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</si>
  <si>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</si>
  <si>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</si>
  <si>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</si>
  <si>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</si>
  <si>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</si>
  <si>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</si>
  <si>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</si>
  <si>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</si>
  <si>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</si>
  <si>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</si>
  <si>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</si>
  <si>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</si>
  <si>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</si>
  <si>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</si>
  <si>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</si>
  <si>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</si>
  <si>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</si>
  <si>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</si>
  <si>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</si>
  <si>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</si>
  <si>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</si>
  <si>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</si>
  <si>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</si>
  <si>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</si>
  <si>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</si>
  <si>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</si>
  <si>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</si>
  <si>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</si>
  <si>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</si>
  <si>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</si>
  <si>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</si>
  <si>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</si>
  <si>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</si>
  <si>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</si>
  <si>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</si>
  <si>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</si>
  <si>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</si>
  <si>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</si>
  <si>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</si>
  <si>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</si>
  <si>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</si>
  <si>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</si>
  <si>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</si>
  <si>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</si>
  <si>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abril de 2010</t>
  </si>
  <si>
    <t>ANEXO XI al Memorandum  D.T.E.E. N°  679/2011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</si>
</sst>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C11" sqref="C11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40210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317259.1465096331</v>
      </c>
      <c r="K18" s="80">
        <f aca="true" t="shared" si="0" ref="K18:K23">J18*0.5</f>
        <v>158629.57325481655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38777.41326535187</v>
      </c>
      <c r="K19" s="80">
        <f t="shared" si="0"/>
        <v>19388.706632675934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80">
        <f t="shared" si="0"/>
        <v>0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45338.95965965363</v>
      </c>
      <c r="K23" s="80">
        <f t="shared" si="0"/>
        <v>22669.479829826814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7009.989</v>
      </c>
      <c r="K24" s="80">
        <f>J24*0.5</f>
        <v>3504.9945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21621.131884057966</v>
      </c>
      <c r="K26" s="80">
        <f>J26*0.5</f>
        <v>10810.565942028983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</f>
        <v>444322.2007607255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60" zoomScaleNormal="60" workbookViewId="0" topLeftCell="B1">
      <selection activeCell="T26" sqref="T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XI al Memorandum  D.T.E.E. N°  679/2011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abril de 2010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1" t="s">
        <v>45</v>
      </c>
      <c r="E14" s="221"/>
      <c r="F14" s="112"/>
      <c r="G14" s="226" t="s">
        <v>38</v>
      </c>
      <c r="H14" s="226"/>
      <c r="I14" s="226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7" t="s">
        <v>47</v>
      </c>
      <c r="E15" s="227"/>
      <c r="F15" s="112"/>
      <c r="G15" s="222" t="s">
        <v>48</v>
      </c>
      <c r="H15" s="222"/>
      <c r="I15" s="222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4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5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55</v>
      </c>
      <c r="D22" s="151" t="s">
        <v>64</v>
      </c>
      <c r="E22" s="152" t="s">
        <v>58</v>
      </c>
      <c r="F22" s="116"/>
      <c r="G22" s="178">
        <v>16247.833333361079</v>
      </c>
      <c r="H22" s="179">
        <v>12759.699999872537</v>
      </c>
      <c r="I22" s="180">
        <v>80354.77295017276</v>
      </c>
      <c r="J22" s="181"/>
      <c r="K22" s="182">
        <v>531746.6666665685</v>
      </c>
      <c r="L22" s="181"/>
      <c r="M22" s="182">
        <v>2231.8500000002095</v>
      </c>
      <c r="N22" s="181"/>
      <c r="O22" s="182">
        <v>1201795.113888583</v>
      </c>
      <c r="P22" s="100"/>
      <c r="T22" s="213"/>
    </row>
    <row r="23" spans="1:20" s="98" customFormat="1" ht="19.5" customHeight="1">
      <c r="A23" s="93"/>
      <c r="B23" s="94"/>
      <c r="C23" s="229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9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0"/>
      <c r="D25" s="156" t="s">
        <v>56</v>
      </c>
      <c r="E25" s="150" t="s">
        <v>61</v>
      </c>
      <c r="F25" s="119"/>
      <c r="G25" s="125">
        <v>5</v>
      </c>
      <c r="H25" s="126">
        <v>3</v>
      </c>
      <c r="I25" s="103">
        <v>57</v>
      </c>
      <c r="J25" s="140"/>
      <c r="K25" s="133">
        <v>39</v>
      </c>
      <c r="L25" s="140"/>
      <c r="M25" s="133">
        <v>42</v>
      </c>
      <c r="N25" s="140"/>
      <c r="O25" s="133">
        <v>19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46</v>
      </c>
      <c r="D27" s="157" t="s">
        <v>25</v>
      </c>
      <c r="E27" s="158"/>
      <c r="F27" s="120"/>
      <c r="G27" s="127">
        <f>1-G22/G23/G24</f>
        <v>0.9993780095591295</v>
      </c>
      <c r="H27" s="128">
        <f>1-H22/H23/H24</f>
        <v>0.9989691530375256</v>
      </c>
      <c r="I27" s="129">
        <f>1-I22/I23/I24</f>
        <v>0.9970515511277203</v>
      </c>
      <c r="J27" s="141"/>
      <c r="K27" s="104">
        <f>1-K22/K23/K24</f>
        <v>0.9940778854363898</v>
      </c>
      <c r="L27" s="141"/>
      <c r="M27" s="104">
        <f>1-M22/M23/M24</f>
        <v>0.9976625926856854</v>
      </c>
      <c r="N27" s="141"/>
      <c r="O27" s="104">
        <f>1-O22/O23/O24</f>
        <v>0.9808459025414811</v>
      </c>
      <c r="P27" s="97"/>
    </row>
    <row r="28" spans="1:16" s="98" customFormat="1" ht="19.5" customHeight="1" thickBot="1" thickTop="1">
      <c r="A28" s="93"/>
      <c r="B28" s="94"/>
      <c r="C28" s="224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5"/>
      <c r="D29" s="159" t="s">
        <v>26</v>
      </c>
      <c r="E29" s="160" t="s">
        <v>62</v>
      </c>
      <c r="F29" s="120"/>
      <c r="G29" s="131">
        <f>+G25/G24*100</f>
        <v>0.1676727028839705</v>
      </c>
      <c r="H29" s="131">
        <f>+H25/H24*100</f>
        <v>0.21231422505307856</v>
      </c>
      <c r="I29" s="130">
        <f>+I25/I24*100</f>
        <v>1.8321494005335732</v>
      </c>
      <c r="J29" s="142"/>
      <c r="K29" s="105">
        <f>+K25/K24*100</f>
        <v>0.3804878048780488</v>
      </c>
      <c r="L29" s="142"/>
      <c r="M29" s="105">
        <f>+M25/M24</f>
        <v>0.3853211009174312</v>
      </c>
      <c r="N29" s="142"/>
      <c r="O29" s="105">
        <f>+O25/O24*100</f>
        <v>0.26527050610820246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74</v>
      </c>
      <c r="C32" s="195" t="s">
        <v>69</v>
      </c>
      <c r="D32" s="196"/>
      <c r="E32" s="197"/>
      <c r="F32" s="196"/>
      <c r="G32" s="198">
        <f>+(G27-G19)/(1-G19)</f>
        <v>0.9344376050521217</v>
      </c>
      <c r="H32" s="198">
        <f>+(H27-H19)/(1-H19)</f>
        <v>0.8416031096382363</v>
      </c>
      <c r="I32" s="198">
        <f>+(I27-I19)/(1-I19)</f>
        <v>0.08290859338109789</v>
      </c>
      <c r="J32" s="198"/>
      <c r="K32" s="198">
        <f>+(K27-K19)/(1-K19)</f>
        <v>0.31827851230456455</v>
      </c>
      <c r="L32" s="198"/>
      <c r="M32" s="198">
        <f>+(M27-M19)/(1-M19)</f>
        <v>-1.3586350295809566</v>
      </c>
      <c r="N32" s="198"/>
      <c r="O32" s="199">
        <f>+(O27-O19)/(1-O19)</f>
        <v>-0.1641705134941267</v>
      </c>
      <c r="P32" s="190"/>
    </row>
    <row r="33" spans="1:16" s="191" customFormat="1" ht="19.5" customHeight="1" hidden="1">
      <c r="A33" s="189"/>
      <c r="B33" s="218"/>
      <c r="C33" s="200" t="s">
        <v>70</v>
      </c>
      <c r="D33" s="192"/>
      <c r="E33" s="193"/>
      <c r="F33" s="192"/>
      <c r="G33" s="194">
        <f>IF(G32&gt;0,G32,0)</f>
        <v>0.9344376050521217</v>
      </c>
      <c r="H33" s="194">
        <f aca="true" t="shared" si="0" ref="H33:O33">IF(H32&gt;0,H32,0)</f>
        <v>0.8416031096382363</v>
      </c>
      <c r="I33" s="194">
        <f t="shared" si="0"/>
        <v>0.08290859338109789</v>
      </c>
      <c r="J33" s="194"/>
      <c r="K33" s="194">
        <f t="shared" si="0"/>
        <v>0.31827851230456455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8"/>
      <c r="C34" s="200" t="s">
        <v>71</v>
      </c>
      <c r="D34" s="192"/>
      <c r="E34" s="193"/>
      <c r="F34" s="192"/>
      <c r="G34" s="194">
        <f>+(G20-G29)/G20</f>
        <v>0.7158089781627618</v>
      </c>
      <c r="H34" s="194">
        <f>+(H20-H29)/H20</f>
        <v>0.808725923375605</v>
      </c>
      <c r="I34" s="194">
        <f>+(I20-I29)/I20</f>
        <v>-0.8321494005335732</v>
      </c>
      <c r="J34" s="194"/>
      <c r="K34" s="194">
        <f>+(K20-K29)/K20</f>
        <v>0.23902439024390243</v>
      </c>
      <c r="L34" s="194"/>
      <c r="M34" s="194">
        <f>+(M20-M29)/M20</f>
        <v>0.44954128440366964</v>
      </c>
      <c r="N34" s="194"/>
      <c r="O34" s="201">
        <f>+(O20-O29)/O20</f>
        <v>0.6155499911475326</v>
      </c>
      <c r="P34" s="190"/>
    </row>
    <row r="35" spans="1:16" s="191" customFormat="1" ht="19.5" customHeight="1" hidden="1">
      <c r="A35" s="189"/>
      <c r="B35" s="218"/>
      <c r="C35" s="200" t="s">
        <v>72</v>
      </c>
      <c r="D35" s="192"/>
      <c r="E35" s="193"/>
      <c r="F35" s="192"/>
      <c r="G35" s="194">
        <f>+G34+G33</f>
        <v>1.6502465832148836</v>
      </c>
      <c r="H35" s="194">
        <f aca="true" t="shared" si="1" ref="H35:O35">+H34+H33</f>
        <v>1.6503290330138412</v>
      </c>
      <c r="I35" s="194">
        <f t="shared" si="1"/>
        <v>-0.7492408071524753</v>
      </c>
      <c r="J35" s="194"/>
      <c r="K35" s="194">
        <f t="shared" si="1"/>
        <v>0.557302902548467</v>
      </c>
      <c r="L35" s="194"/>
      <c r="M35" s="194">
        <f t="shared" si="1"/>
        <v>0.44954128440366964</v>
      </c>
      <c r="N35" s="194"/>
      <c r="O35" s="201">
        <f t="shared" si="1"/>
        <v>0.6155499911475326</v>
      </c>
      <c r="P35" s="190"/>
    </row>
    <row r="36" spans="1:16" s="191" customFormat="1" ht="19.5" customHeight="1" hidden="1">
      <c r="A36" s="189"/>
      <c r="B36" s="218"/>
      <c r="C36" s="200" t="s">
        <v>70</v>
      </c>
      <c r="D36" s="192"/>
      <c r="E36" s="193"/>
      <c r="F36" s="192"/>
      <c r="G36" s="194">
        <f>IF(G35&gt;0,G35,0)</f>
        <v>1.6502465832148836</v>
      </c>
      <c r="H36" s="194">
        <f aca="true" t="shared" si="2" ref="H36:O36">IF(H35&gt;0,H35,0)</f>
        <v>1.6503290330138412</v>
      </c>
      <c r="I36" s="194">
        <f t="shared" si="2"/>
        <v>0</v>
      </c>
      <c r="J36" s="194"/>
      <c r="K36" s="194">
        <f t="shared" si="2"/>
        <v>0.557302902548467</v>
      </c>
      <c r="L36" s="194"/>
      <c r="M36" s="194">
        <f t="shared" si="2"/>
        <v>0.44954128440366964</v>
      </c>
      <c r="N36" s="194"/>
      <c r="O36" s="201">
        <f t="shared" si="2"/>
        <v>0.6155499911475326</v>
      </c>
      <c r="P36" s="190"/>
    </row>
    <row r="37" spans="1:16" s="191" customFormat="1" ht="19.5" customHeight="1" hidden="1">
      <c r="A37" s="189"/>
      <c r="B37" s="218"/>
      <c r="C37" s="200" t="s">
        <v>73</v>
      </c>
      <c r="D37" s="192"/>
      <c r="E37" s="193"/>
      <c r="F37" s="192"/>
      <c r="G37" s="194">
        <f>+G36*G24*G18</f>
        <v>317259.1465096331</v>
      </c>
      <c r="H37" s="194">
        <f aca="true" t="shared" si="3" ref="H37:O37">+H36*H24*H18</f>
        <v>38777.41326535187</v>
      </c>
      <c r="I37" s="194">
        <f t="shared" si="3"/>
        <v>0</v>
      </c>
      <c r="J37" s="194"/>
      <c r="K37" s="194">
        <f t="shared" si="3"/>
        <v>45338.95965965363</v>
      </c>
      <c r="L37" s="194"/>
      <c r="M37" s="194">
        <f t="shared" si="3"/>
        <v>7009.989</v>
      </c>
      <c r="N37" s="194"/>
      <c r="O37" s="201">
        <f t="shared" si="3"/>
        <v>21621.131884057966</v>
      </c>
      <c r="P37" s="190"/>
    </row>
    <row r="38" spans="1:16" s="191" customFormat="1" ht="19.5" customHeight="1" hidden="1" thickBot="1">
      <c r="A38" s="189"/>
      <c r="B38" s="218"/>
      <c r="C38" s="202" t="s">
        <v>70</v>
      </c>
      <c r="D38" s="203"/>
      <c r="E38" s="204"/>
      <c r="F38" s="203"/>
      <c r="G38" s="205">
        <f>IF(G37&gt;0,G37,0)</f>
        <v>317259.1465096331</v>
      </c>
      <c r="H38" s="205">
        <f aca="true" t="shared" si="4" ref="H38:O38">IF(H37&gt;0,H37,0)</f>
        <v>38777.41326535187</v>
      </c>
      <c r="I38" s="205">
        <f t="shared" si="4"/>
        <v>0</v>
      </c>
      <c r="J38" s="206"/>
      <c r="K38" s="205">
        <f t="shared" si="4"/>
        <v>45338.95965965363</v>
      </c>
      <c r="L38" s="206"/>
      <c r="M38" s="205">
        <f t="shared" si="4"/>
        <v>7009.989</v>
      </c>
      <c r="N38" s="206"/>
      <c r="O38" s="207">
        <f t="shared" si="4"/>
        <v>21621.131884057966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27</v>
      </c>
      <c r="E41" s="220"/>
      <c r="F41" s="106"/>
      <c r="G41" s="108">
        <f>G38</f>
        <v>317259.1465096331</v>
      </c>
      <c r="H41" s="108">
        <f>H38</f>
        <v>38777.41326535187</v>
      </c>
      <c r="I41" s="108">
        <f>I38</f>
        <v>0</v>
      </c>
      <c r="J41" s="143"/>
      <c r="K41" s="108">
        <f>K38</f>
        <v>45338.95965965363</v>
      </c>
      <c r="L41" s="143"/>
      <c r="M41" s="108">
        <f>M38</f>
        <v>7009.989</v>
      </c>
      <c r="N41" s="143"/>
      <c r="O41" s="108">
        <f>O38</f>
        <v>21621.131884057966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40210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2011-07-06T14:22:06Z</cp:lastPrinted>
  <dcterms:created xsi:type="dcterms:W3CDTF">1998-04-21T14:04:37Z</dcterms:created>
  <dcterms:modified xsi:type="dcterms:W3CDTF">2011-10-20T14:12:49Z</dcterms:modified>
  <cp:category/>
  <cp:version/>
  <cp:contentType/>
  <cp:contentStatus/>
</cp:coreProperties>
</file>