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<sst xmlns="http://schemas.openxmlformats.org/spreadsheetml/2006/main" count="90" uniqueCount="82">
  <si>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</si>
  <si>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</si>
  <si>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</si>
  <si>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</si>
  <si>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</si>
  <si>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</si>
  <si>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</si>
  <si>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</si>
  <si>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</si>
  <si>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</si>
  <si>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</si>
  <si>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</si>
  <si>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</si>
  <si>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</si>
  <si>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</si>
  <si>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</si>
  <si>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</si>
  <si>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</si>
  <si>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</si>
  <si>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</si>
  <si>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</si>
  <si>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</si>
  <si>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</si>
  <si>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</si>
  <si>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</si>
  <si>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</si>
  <si>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</si>
  <si>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</si>
  <si>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</si>
  <si>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</si>
  <si>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</si>
  <si>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</si>
  <si>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</si>
  <si>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</si>
  <si>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</si>
  <si>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</si>
  <si>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</si>
  <si>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</si>
  <si>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</si>
  <si>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</si>
  <si>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</si>
  <si>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</si>
  <si>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</si>
  <si>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</si>
  <si>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</si>
  <si>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</si>
  <si>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</si>
  <si>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</si>
  <si>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</si>
  <si>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</si>
  <si>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</si>
  <si>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</si>
  <si>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</si>
  <si>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</si>
  <si>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</si>
  <si>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</si>
  <si>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</si>
  <si>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</si>
  <si>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</si>
  <si>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</si>
  <si>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</si>
  <si>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</si>
  <si>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</si>
  <si>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</si>
  <si>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</si>
  <si>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</si>
  <si>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</si>
  <si>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</si>
  <si>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</si>
  <si>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</si>
  <si>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</si>
  <si>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</si>
  <si>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</si>
  <si>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</si>
  <si>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</si>
  <si>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</si>
  <si>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</si>
  <si>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</si>
  <si>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abril de 2007</t>
  </si>
  <si>
    <t>Total s/Res. ENRE N° 423/09</t>
  </si>
  <si>
    <t>DIFERENCIA</t>
  </si>
  <si>
    <t>ANEXO VI al Memorandum  D.T.E.E. N°  64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</si>
</sst>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39173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268956.05501212005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40354.504880348875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4652.5234902982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91263.58189853758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13345.547571428571</v>
      </c>
      <c r="K24" s="80">
        <f>J24*0.5</f>
        <v>6672.773785714286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11670.986956521738</v>
      </c>
      <c r="K26" s="80">
        <f>J26*0.5</f>
        <v>5835.493478260869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442751.4670732302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433363.74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9387.727073230199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1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D1">
      <selection activeCell="A19" sqref="A19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81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36256.38333334256</v>
      </c>
      <c r="H22" s="179">
        <v>12488.916666753881</v>
      </c>
      <c r="I22" s="180">
        <v>71617.48528537303</v>
      </c>
      <c r="J22" s="181"/>
      <c r="K22" s="182">
        <v>274067.4999999086</v>
      </c>
      <c r="L22" s="181"/>
      <c r="M22" s="182">
        <v>1874.5666666680481</v>
      </c>
      <c r="N22" s="181"/>
      <c r="O22" s="182">
        <v>1091546.8333331533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9950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8</v>
      </c>
      <c r="H25" s="126">
        <v>2</v>
      </c>
      <c r="I25" s="103">
        <v>27</v>
      </c>
      <c r="J25" s="140"/>
      <c r="K25" s="133">
        <v>24</v>
      </c>
      <c r="L25" s="140"/>
      <c r="M25" s="133">
        <v>11</v>
      </c>
      <c r="N25" s="140"/>
      <c r="O25" s="133">
        <v>33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0.9986120534725345</v>
      </c>
      <c r="H27" s="128">
        <f>1-H22/H23/H24</f>
        <v>0.9989910294277571</v>
      </c>
      <c r="I27" s="129">
        <f>1-I22/I23/I24</f>
        <v>0.9973721474658872</v>
      </c>
      <c r="J27" s="141"/>
      <c r="K27" s="104">
        <f>1-K22/K23/K24</f>
        <v>0.9968556538399772</v>
      </c>
      <c r="L27" s="141"/>
      <c r="M27" s="104">
        <f>1-M22/M23/M24</f>
        <v>0.9980367740494029</v>
      </c>
      <c r="N27" s="141"/>
      <c r="O27" s="104">
        <f>1-O22/O23/O24</f>
        <v>0.9826030292646545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0.2682763246143528</v>
      </c>
      <c r="H29" s="131">
        <f>+H25/H24*100</f>
        <v>0.14154281670205238</v>
      </c>
      <c r="I29" s="130">
        <f>+I25/I24*100</f>
        <v>0.8678602423580085</v>
      </c>
      <c r="J29" s="142"/>
      <c r="K29" s="105">
        <f>+K25/K24*100</f>
        <v>0.2412060301507538</v>
      </c>
      <c r="L29" s="142"/>
      <c r="M29" s="105">
        <f>+M25/M24</f>
        <v>0.10091743119266056</v>
      </c>
      <c r="N29" s="142"/>
      <c r="O29" s="105">
        <f>+O25/O24*100</f>
        <v>0.4607329842931937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0.8537001657567681</v>
      </c>
      <c r="H32" s="198">
        <f>+(H27-H19)/(1-H19)</f>
        <v>0.8449645709522243</v>
      </c>
      <c r="I32" s="198">
        <f>+(I27-I19)/(1-I19)</f>
        <v>0.18262751660565416</v>
      </c>
      <c r="J32" s="198"/>
      <c r="K32" s="198">
        <f>+(K27-K19)/(1-K19)</f>
        <v>0.6380400414386103</v>
      </c>
      <c r="L32" s="198"/>
      <c r="M32" s="198">
        <f>+(M27-M19)/(1-M19)</f>
        <v>-0.9810554496439248</v>
      </c>
      <c r="N32" s="198"/>
      <c r="O32" s="199">
        <f>+(O27-O19)/(1-O19)</f>
        <v>-0.057373775928126446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0.8537001657567681</v>
      </c>
      <c r="H33" s="194">
        <f aca="true" t="shared" si="0" ref="H33:O33">IF(H32&gt;0,H32,0)</f>
        <v>0.8449645709522243</v>
      </c>
      <c r="I33" s="194">
        <f t="shared" si="0"/>
        <v>0.18262751660565416</v>
      </c>
      <c r="J33" s="194"/>
      <c r="K33" s="194">
        <f t="shared" si="0"/>
        <v>0.6380400414386103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0.545294365060419</v>
      </c>
      <c r="H34" s="194">
        <f>+(H20-H29)/H20</f>
        <v>0.8724839489170699</v>
      </c>
      <c r="I34" s="194">
        <f>+(I20-I29)/I20</f>
        <v>0.13213975764199148</v>
      </c>
      <c r="J34" s="194"/>
      <c r="K34" s="194">
        <f>+(K20-K29)/K20</f>
        <v>0.5175879396984924</v>
      </c>
      <c r="L34" s="194"/>
      <c r="M34" s="194">
        <f>+(M20-M29)/M20</f>
        <v>0.855832241153342</v>
      </c>
      <c r="N34" s="194"/>
      <c r="O34" s="201">
        <f>+(O20-O29)/O20</f>
        <v>0.33227103725624096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1.3989945308171872</v>
      </c>
      <c r="H35" s="194">
        <f aca="true" t="shared" si="1" ref="H35:O35">+H34+H33</f>
        <v>1.7174485198692944</v>
      </c>
      <c r="I35" s="194">
        <f t="shared" si="1"/>
        <v>0.3147672742476456</v>
      </c>
      <c r="J35" s="194"/>
      <c r="K35" s="194">
        <f t="shared" si="1"/>
        <v>1.1556279811371026</v>
      </c>
      <c r="L35" s="194"/>
      <c r="M35" s="194">
        <f t="shared" si="1"/>
        <v>0.855832241153342</v>
      </c>
      <c r="N35" s="194"/>
      <c r="O35" s="201">
        <f t="shared" si="1"/>
        <v>0.33227103725624096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1.3989945308171872</v>
      </c>
      <c r="H36" s="194">
        <f aca="true" t="shared" si="2" ref="H36:O36">IF(H35&gt;0,H35,0)</f>
        <v>1.7174485198692944</v>
      </c>
      <c r="I36" s="194">
        <f t="shared" si="2"/>
        <v>0.3147672742476456</v>
      </c>
      <c r="J36" s="194"/>
      <c r="K36" s="194">
        <f t="shared" si="2"/>
        <v>1.1556279811371026</v>
      </c>
      <c r="L36" s="194"/>
      <c r="M36" s="194">
        <f t="shared" si="2"/>
        <v>0.855832241153342</v>
      </c>
      <c r="N36" s="194"/>
      <c r="O36" s="201">
        <f t="shared" si="2"/>
        <v>0.33227103725624096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268956.05501212005</v>
      </c>
      <c r="H37" s="194">
        <f aca="true" t="shared" si="3" ref="H37:O37">+H36*H24*H18</f>
        <v>40354.504880348875</v>
      </c>
      <c r="I37" s="194">
        <f t="shared" si="3"/>
        <v>4652.5234902982</v>
      </c>
      <c r="J37" s="194"/>
      <c r="K37" s="194">
        <f t="shared" si="3"/>
        <v>91263.58189853758</v>
      </c>
      <c r="L37" s="194"/>
      <c r="M37" s="194">
        <f t="shared" si="3"/>
        <v>13345.547571428571</v>
      </c>
      <c r="N37" s="194"/>
      <c r="O37" s="201">
        <f t="shared" si="3"/>
        <v>11670.986956521738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268956.05501212005</v>
      </c>
      <c r="H38" s="205">
        <f aca="true" t="shared" si="4" ref="H38:O38">IF(H37&gt;0,H37,0)</f>
        <v>40354.504880348875</v>
      </c>
      <c r="I38" s="205">
        <f t="shared" si="4"/>
        <v>4652.5234902982</v>
      </c>
      <c r="J38" s="206"/>
      <c r="K38" s="205">
        <f t="shared" si="4"/>
        <v>91263.58189853758</v>
      </c>
      <c r="L38" s="206"/>
      <c r="M38" s="205">
        <f t="shared" si="4"/>
        <v>13345.547571428571</v>
      </c>
      <c r="N38" s="206"/>
      <c r="O38" s="207">
        <f t="shared" si="4"/>
        <v>11670.986956521738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268956.05501212005</v>
      </c>
      <c r="H41" s="108">
        <f>H38</f>
        <v>40354.504880348875</v>
      </c>
      <c r="I41" s="108">
        <f>I38</f>
        <v>4652.5234902982</v>
      </c>
      <c r="J41" s="143"/>
      <c r="K41" s="108">
        <f>K38</f>
        <v>91263.58189853758</v>
      </c>
      <c r="L41" s="143"/>
      <c r="M41" s="108">
        <f>M38</f>
        <v>13345.547571428571</v>
      </c>
      <c r="N41" s="143"/>
      <c r="O41" s="108">
        <f>O38</f>
        <v>11670.986956521738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39173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2010-01-13T19:54:02Z</cp:lastPrinted>
  <dcterms:created xsi:type="dcterms:W3CDTF">1998-04-21T14:04:37Z</dcterms:created>
  <dcterms:modified xsi:type="dcterms:W3CDTF">2010-01-19T14:21:51Z</dcterms:modified>
  <cp:category/>
  <cp:version/>
  <cp:contentType/>
  <cp:contentStatus/>
</cp:coreProperties>
</file>