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<sst xmlns="http://schemas.openxmlformats.org/spreadsheetml/2006/main" count="88" uniqueCount="80">
  <si>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</si>
  <si>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</si>
  <si>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</si>
  <si>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</si>
  <si>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</si>
  <si>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</si>
  <si>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</si>
  <si>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</si>
  <si>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</si>
  <si>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</si>
  <si>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</si>
  <si>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</si>
  <si>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</si>
  <si>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</si>
  <si>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</si>
  <si>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</si>
  <si>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</si>
  <si>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</si>
  <si>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</si>
  <si>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</si>
  <si>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</si>
  <si>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</si>
  <si>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</si>
  <si>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</si>
  <si>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</si>
  <si>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</si>
  <si>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</si>
  <si>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</si>
  <si>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</si>
  <si>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</si>
  <si>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</si>
  <si>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</si>
  <si>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</si>
  <si>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</si>
  <si>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</si>
  <si>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</si>
  <si>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</si>
  <si>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</si>
  <si>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</si>
  <si>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</si>
  <si>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</si>
  <si>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</si>
  <si>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</si>
  <si>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</si>
  <si>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</si>
  <si>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</si>
  <si>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</si>
  <si>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</si>
  <si>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</si>
  <si>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</si>
  <si>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</si>
  <si>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</si>
  <si>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</si>
  <si>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</si>
  <si>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</si>
  <si>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</si>
  <si>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</si>
  <si>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</si>
  <si>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</si>
  <si>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</si>
  <si>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</si>
  <si>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</si>
  <si>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</si>
  <si>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</si>
  <si>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</si>
  <si>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</si>
  <si>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</si>
  <si>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</si>
  <si>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</si>
  <si>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</si>
  <si>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</si>
  <si>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</si>
  <si>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</si>
  <si>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</si>
  <si>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</si>
  <si>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</si>
  <si>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</si>
  <si>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</si>
  <si>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Mayo de 2009</t>
  </si>
  <si>
    <t>ANEXO XII al Memorandum  D.T.E.E. N°      770    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</si>
</sst>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202956.54084681178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23362.49109098971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33732.25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10484.32757142857</v>
      </c>
      <c r="K24" s="80">
        <f>J24*0.5</f>
        <v>5242.163785714285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12381.711594202898</v>
      </c>
      <c r="K26" s="80">
        <f>J26*0.5</f>
        <v>6190.855797101449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294350.34068624873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60" zoomScaleNormal="60" workbookViewId="0" topLeftCell="B4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79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Mayo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64991.01666685258</v>
      </c>
      <c r="H22" s="179">
        <v>34791.23333337391</v>
      </c>
      <c r="I22" s="180">
        <v>134204.64780060318</v>
      </c>
      <c r="J22" s="181"/>
      <c r="K22" s="182">
        <v>1286859.9166666537</v>
      </c>
      <c r="L22" s="181"/>
      <c r="M22" s="182">
        <v>2941.7000000018743</v>
      </c>
      <c r="N22" s="181"/>
      <c r="O22" s="182">
        <v>1135380.780555649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12</v>
      </c>
      <c r="H25" s="126">
        <v>9</v>
      </c>
      <c r="I25" s="103">
        <v>44</v>
      </c>
      <c r="J25" s="140"/>
      <c r="K25" s="133">
        <v>30</v>
      </c>
      <c r="L25" s="140"/>
      <c r="M25" s="133">
        <v>25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0.9975120503589707</v>
      </c>
      <c r="H27" s="128">
        <f>1-H22/H23/H24</f>
        <v>0.9971892413455798</v>
      </c>
      <c r="I27" s="129">
        <f>1-I22/I23/I24</f>
        <v>0.9950756435749281</v>
      </c>
      <c r="J27" s="141"/>
      <c r="K27" s="104">
        <f>1-K22/K23/K24</f>
        <v>0.9856681154174557</v>
      </c>
      <c r="L27" s="141"/>
      <c r="M27" s="104">
        <f>1-M22/M23/M24</f>
        <v>0.9969191697038228</v>
      </c>
      <c r="N27" s="141"/>
      <c r="O27" s="104">
        <f>1-O22/O23/O24</f>
        <v>0.981904407937784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0.4024144869215292</v>
      </c>
      <c r="H29" s="131">
        <f>+H25/H24*100</f>
        <v>0.6369426751592357</v>
      </c>
      <c r="I29" s="130">
        <f>+I25/I24*100</f>
        <v>1.4142907653241619</v>
      </c>
      <c r="J29" s="142"/>
      <c r="K29" s="105">
        <f>+K25/K24*100</f>
        <v>0.2926829268292683</v>
      </c>
      <c r="L29" s="142"/>
      <c r="M29" s="105">
        <f>+M25/M24</f>
        <v>0.22935779816513763</v>
      </c>
      <c r="N29" s="142"/>
      <c r="O29" s="105">
        <f>+O25/O24*100</f>
        <v>0.4467713787085515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0.7377516980047151</v>
      </c>
      <c r="H32" s="198">
        <f>+(H27-H19)/(1-H19)</f>
        <v>0.5681071520559048</v>
      </c>
      <c r="I32" s="198">
        <f>+(I27-I19)/(1-I19)</f>
        <v>-0.5316816252167931</v>
      </c>
      <c r="J32" s="198"/>
      <c r="K32" s="198">
        <f>+(K27-K19)/(1-K19)</f>
        <v>-0.6498082862374015</v>
      </c>
      <c r="L32" s="198"/>
      <c r="M32" s="198">
        <f>+(M27-M19)/(1-M19)</f>
        <v>-2.108809582419112</v>
      </c>
      <c r="N32" s="198"/>
      <c r="O32" s="199">
        <f>+(O27-O19)/(1-O19)</f>
        <v>-0.09983541373706606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0.7377516980047151</v>
      </c>
      <c r="H33" s="194">
        <f aca="true" t="shared" si="0" ref="H33:O33">IF(H32&gt;0,H32,0)</f>
        <v>0.5681071520559048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0.3179415475906284</v>
      </c>
      <c r="H34" s="194">
        <f>+(H20-H29)/H20</f>
        <v>0.4261777701268147</v>
      </c>
      <c r="I34" s="194">
        <f>+(I20-I29)/I20</f>
        <v>-0.41429076532416187</v>
      </c>
      <c r="J34" s="194"/>
      <c r="K34" s="194">
        <f>+(K20-K29)/K20</f>
        <v>0.41463414634146345</v>
      </c>
      <c r="L34" s="194"/>
      <c r="M34" s="194">
        <f>+(M20-M29)/M20</f>
        <v>0.6723460026212319</v>
      </c>
      <c r="N34" s="194"/>
      <c r="O34" s="201">
        <f>+(O20-O29)/O20</f>
        <v>0.35250524824847607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1.0556932455953434</v>
      </c>
      <c r="H35" s="194">
        <f aca="true" t="shared" si="1" ref="H35:O35">+H34+H33</f>
        <v>0.9942849221827195</v>
      </c>
      <c r="I35" s="194">
        <f t="shared" si="1"/>
        <v>-0.41429076532416187</v>
      </c>
      <c r="J35" s="194"/>
      <c r="K35" s="194">
        <f t="shared" si="1"/>
        <v>0.41463414634146345</v>
      </c>
      <c r="L35" s="194"/>
      <c r="M35" s="194">
        <f t="shared" si="1"/>
        <v>0.6723460026212319</v>
      </c>
      <c r="N35" s="194"/>
      <c r="O35" s="201">
        <f t="shared" si="1"/>
        <v>0.35250524824847607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1.0556932455953434</v>
      </c>
      <c r="H36" s="194">
        <f aca="true" t="shared" si="2" ref="H36:O36">IF(H35&gt;0,H35,0)</f>
        <v>0.9942849221827195</v>
      </c>
      <c r="I36" s="194">
        <f t="shared" si="2"/>
        <v>0</v>
      </c>
      <c r="J36" s="194"/>
      <c r="K36" s="194">
        <f t="shared" si="2"/>
        <v>0.41463414634146345</v>
      </c>
      <c r="L36" s="194"/>
      <c r="M36" s="194">
        <f t="shared" si="2"/>
        <v>0.6723460026212319</v>
      </c>
      <c r="N36" s="194"/>
      <c r="O36" s="201">
        <f t="shared" si="2"/>
        <v>0.35250524824847607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202956.54084681178</v>
      </c>
      <c r="H37" s="194">
        <f aca="true" t="shared" si="3" ref="H37:O37">+H36*H24*H18</f>
        <v>23362.49109098971</v>
      </c>
      <c r="I37" s="194">
        <f t="shared" si="3"/>
        <v>0</v>
      </c>
      <c r="J37" s="194"/>
      <c r="K37" s="194">
        <f t="shared" si="3"/>
        <v>33732.25</v>
      </c>
      <c r="L37" s="194"/>
      <c r="M37" s="194">
        <f t="shared" si="3"/>
        <v>10484.32757142857</v>
      </c>
      <c r="N37" s="194"/>
      <c r="O37" s="201">
        <f t="shared" si="3"/>
        <v>12381.711594202898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202956.54084681178</v>
      </c>
      <c r="H38" s="205">
        <f aca="true" t="shared" si="4" ref="H38:O38">IF(H37&gt;0,H37,0)</f>
        <v>23362.49109098971</v>
      </c>
      <c r="I38" s="205">
        <f t="shared" si="4"/>
        <v>0</v>
      </c>
      <c r="J38" s="206"/>
      <c r="K38" s="205">
        <f t="shared" si="4"/>
        <v>33732.25</v>
      </c>
      <c r="L38" s="206"/>
      <c r="M38" s="205">
        <f t="shared" si="4"/>
        <v>10484.32757142857</v>
      </c>
      <c r="N38" s="206"/>
      <c r="O38" s="207">
        <f t="shared" si="4"/>
        <v>12381.711594202898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202956.54084681178</v>
      </c>
      <c r="H41" s="108">
        <f>H38</f>
        <v>23362.49109098971</v>
      </c>
      <c r="I41" s="108">
        <f>I38</f>
        <v>0</v>
      </c>
      <c r="J41" s="143"/>
      <c r="K41" s="108">
        <f>K38</f>
        <v>33732.25</v>
      </c>
      <c r="L41" s="143"/>
      <c r="M41" s="108">
        <f>M38</f>
        <v>10484.32757142857</v>
      </c>
      <c r="N41" s="143"/>
      <c r="O41" s="108">
        <f>O38</f>
        <v>12381.711594202898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2010-09-03T15:31:52Z</cp:lastPrinted>
  <dcterms:created xsi:type="dcterms:W3CDTF">1998-04-21T14:04:37Z</dcterms:created>
  <dcterms:modified xsi:type="dcterms:W3CDTF">2010-12-06T13:00:14Z</dcterms:modified>
  <cp:category/>
  <cp:version/>
  <cp:contentType/>
  <cp:contentStatus/>
</cp:coreProperties>
</file>