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Saf Argentina S.A" sheetId="1" r:id="rId1"/>
  </sheets>
  <definedNames>
    <definedName name="_xlnm.Print_Area" localSheetId="0">'Saf Argentina S.A'!$A$1:$S$50</definedName>
  </definedNames>
  <calcPr fullCalcOnLoad="1"/>
</workbook>
</file>

<file path=xl/sharedStrings.xml><?xml version="1.0" encoding="utf-8"?>
<sst xmlns="http://schemas.openxmlformats.org/spreadsheetml/2006/main" count="57" uniqueCount="42">
  <si>
    <t xml:space="preserve">ENTE NACIONAL REGULADOR </t>
  </si>
  <si>
    <t>DE LA ELECTRICIDAD</t>
  </si>
  <si>
    <t>N°</t>
  </si>
  <si>
    <t>EMPRESA</t>
  </si>
  <si>
    <t xml:space="preserve">E : </t>
  </si>
  <si>
    <t xml:space="preserve">P : </t>
  </si>
  <si>
    <t>MEDIDOR</t>
  </si>
  <si>
    <t>TIPOLOGÍA
(*)</t>
  </si>
  <si>
    <t>%</t>
  </si>
  <si>
    <t>ENERGÍA
[MWh]</t>
  </si>
  <si>
    <t>P
[$/MWh]</t>
  </si>
  <si>
    <t xml:space="preserve">% : </t>
  </si>
  <si>
    <t>PORCENTAJE DE PENALIZACIÓN</t>
  </si>
  <si>
    <t>ENERGÍA UTILIZADA MEDIDA EN MWh</t>
  </si>
  <si>
    <t>PRECIO PROMEDIO EN EL NODO DE MEDICIÓN</t>
  </si>
  <si>
    <t>MES</t>
  </si>
  <si>
    <t>(*)</t>
  </si>
  <si>
    <t>Ccom</t>
  </si>
  <si>
    <t>DIAS</t>
  </si>
  <si>
    <t>COEFICIENTE COMPLEMENTARIO</t>
  </si>
  <si>
    <t>Hasta</t>
  </si>
  <si>
    <t>TOTAL</t>
  </si>
  <si>
    <t xml:space="preserve">Ccom : </t>
  </si>
  <si>
    <t>Res SE Nº 472/98 = % * E * P</t>
  </si>
  <si>
    <t>Res. ENRE N° 127/2000= % * E * P * Ccom</t>
  </si>
  <si>
    <t>Monto según Res.
SE N° 472/998</t>
  </si>
  <si>
    <t>Monto Adiciona
por San. Comp.
(1)</t>
  </si>
  <si>
    <t xml:space="preserve">(1) : </t>
  </si>
  <si>
    <t>Monto Adicional por San. Comp. = Res. ENRE N° 127/00 - Res. SE N° 472/98</t>
  </si>
  <si>
    <t>Monto Total
Res. ENRE N° 127/00</t>
  </si>
  <si>
    <t>Inicio del Incumplimiento</t>
  </si>
  <si>
    <t>PENALIZACIONES POR INDISPONIBILIDAD DEL INSTRUMENTAL DEL SMEC</t>
  </si>
  <si>
    <t>CAMMESA no informa incumplimiento</t>
  </si>
  <si>
    <t xml:space="preserve">--- : </t>
  </si>
  <si>
    <t>Saf Argentina S.A - G.Catan</t>
  </si>
  <si>
    <t>NSAGC01P</t>
  </si>
  <si>
    <t>7.5</t>
  </si>
  <si>
    <t>SAF ARGENTINA S.A.</t>
  </si>
  <si>
    <t>Desde el 01 de Julio al 30 de Septiembre de 2006</t>
  </si>
  <si>
    <t>7.5 :</t>
  </si>
  <si>
    <t>INCUMPLIMIENTO DE PLAZOS Y ACCIONES PREVISTOS EN EL ANEXO 24</t>
  </si>
  <si>
    <t>ANEXO a la Resolución ENRE N°  156 /2008</t>
  </si>
</sst>
</file>

<file path=xl/styles.xml><?xml version="1.0" encoding="utf-8"?>
<styleSheet xmlns="http://schemas.openxmlformats.org/spreadsheetml/2006/main">
  <numFmts count="6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0_)"/>
    <numFmt numFmtId="197" formatCode="0.0_)"/>
    <numFmt numFmtId="198" formatCode="0.0000000_)"/>
    <numFmt numFmtId="199" formatCode="#,##0.0000"/>
    <numFmt numFmtId="200" formatCode="0.00_)"/>
    <numFmt numFmtId="201" formatCode="&quot;$&quot;\ #,##0.00_);\(&quot;$&quot;\ #,##0.00\)"/>
    <numFmt numFmtId="202" formatCode="#,##0.00000"/>
    <numFmt numFmtId="203" formatCode="0.0"/>
    <numFmt numFmtId="204" formatCode="0.0000"/>
    <numFmt numFmtId="205" formatCode="#,##\$\ 0.00;\-#,##\$\ 0.00,"/>
    <numFmt numFmtId="206" formatCode="dd\-mmm\-yy_)"/>
    <numFmt numFmtId="207" formatCode="#,##0.0_);\(#,##0.0\)"/>
    <numFmt numFmtId="208" formatCode="\$\ #,##0.00,_);\(\$\ #,##0.00,\)"/>
    <numFmt numFmtId="209" formatCode="#,##0.0"/>
    <numFmt numFmtId="210" formatCode="&quot;$&quot;\ #,##0.00;&quot;$&quot;\ \-#,##0.000"/>
    <numFmt numFmtId="211" formatCode="&quot;$&quot;\ #,##0.000;&quot;$&quot;\ \-#,##0.000"/>
    <numFmt numFmtId="212" formatCode="0.000_)"/>
    <numFmt numFmtId="213" formatCode="0.000"/>
    <numFmt numFmtId="214" formatCode="0.00000"/>
    <numFmt numFmtId="215" formatCode="dd/mm/yy"/>
    <numFmt numFmtId="216" formatCode="0.00_);\(0.00\)"/>
    <numFmt numFmtId="217" formatCode="0_);\(0\)"/>
    <numFmt numFmtId="218" formatCode="&quot;$&quot;#,##0.00"/>
    <numFmt numFmtId="219" formatCode="&quot;$&quot;#,##0.000"/>
    <numFmt numFmtId="220" formatCode="dd\-mm\-yy"/>
    <numFmt numFmtId="221" formatCode="mmm\-yyyy"/>
  </numFmts>
  <fonts count="2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24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 style="thick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ck"/>
      <right style="thick"/>
      <top style="thin"/>
      <bottom>
        <color indexed="63"/>
      </bottom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Continuous"/>
      <protection/>
    </xf>
    <xf numFmtId="0" fontId="8" fillId="0" borderId="0" xfId="19" applyFont="1">
      <alignment/>
      <protection/>
    </xf>
    <xf numFmtId="0" fontId="10" fillId="0" borderId="0" xfId="19" applyFont="1">
      <alignment/>
      <protection/>
    </xf>
    <xf numFmtId="0" fontId="9" fillId="0" borderId="0" xfId="19" applyFont="1" applyFill="1" applyBorder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13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5" xfId="19" applyFont="1" applyFill="1" applyBorder="1">
      <alignment/>
      <protection/>
    </xf>
    <xf numFmtId="0" fontId="14" fillId="0" borderId="0" xfId="19" applyFont="1">
      <alignment/>
      <protection/>
    </xf>
    <xf numFmtId="0" fontId="14" fillId="0" borderId="4" xfId="19" applyFont="1" applyFill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Fill="1" applyBorder="1" applyAlignment="1">
      <alignment horizontal="centerContinuous"/>
      <protection/>
    </xf>
    <xf numFmtId="0" fontId="15" fillId="0" borderId="0" xfId="19" applyFont="1" applyAlignment="1">
      <alignment horizontal="center" vertical="center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2" fontId="8" fillId="0" borderId="9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19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7" fillId="0" borderId="4" xfId="19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19" applyFont="1">
      <alignment/>
      <protection/>
    </xf>
    <xf numFmtId="0" fontId="13" fillId="0" borderId="13" xfId="19" applyFont="1" applyFill="1" applyBorder="1">
      <alignment/>
      <protection/>
    </xf>
    <xf numFmtId="0" fontId="13" fillId="0" borderId="14" xfId="19" applyFont="1" applyFill="1" applyBorder="1">
      <alignment/>
      <protection/>
    </xf>
    <xf numFmtId="0" fontId="13" fillId="0" borderId="15" xfId="19" applyFont="1" applyFill="1" applyBorder="1">
      <alignment/>
      <protection/>
    </xf>
    <xf numFmtId="0" fontId="4" fillId="0" borderId="0" xfId="19" applyFont="1">
      <alignment/>
      <protection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7" fontId="8" fillId="0" borderId="8" xfId="0" applyNumberFormat="1" applyFont="1" applyBorder="1" applyAlignment="1">
      <alignment horizontal="center"/>
    </xf>
    <xf numFmtId="215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215" fontId="8" fillId="0" borderId="9" xfId="0" applyNumberFormat="1" applyFont="1" applyBorder="1" applyAlignment="1">
      <alignment horizontal="center"/>
    </xf>
    <xf numFmtId="4" fontId="8" fillId="0" borderId="9" xfId="0" applyNumberFormat="1" applyFont="1" applyBorder="1" applyAlignment="1">
      <alignment horizontal="center"/>
    </xf>
    <xf numFmtId="213" fontId="8" fillId="0" borderId="7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left"/>
    </xf>
    <xf numFmtId="7" fontId="18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174" fontId="18" fillId="0" borderId="19" xfId="0" applyNumberFormat="1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74" fontId="18" fillId="0" borderId="6" xfId="0" applyNumberFormat="1" applyFont="1" applyBorder="1" applyAlignment="1">
      <alignment/>
    </xf>
    <xf numFmtId="0" fontId="8" fillId="0" borderId="20" xfId="0" applyFont="1" applyBorder="1" applyAlignment="1">
      <alignment horizontal="center"/>
    </xf>
    <xf numFmtId="215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7" fontId="8" fillId="0" borderId="21" xfId="0" applyNumberFormat="1" applyFont="1" applyBorder="1" applyAlignment="1">
      <alignment/>
    </xf>
    <xf numFmtId="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13" fontId="8" fillId="0" borderId="8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 vertical="center"/>
    </xf>
    <xf numFmtId="218" fontId="8" fillId="0" borderId="9" xfId="0" applyNumberFormat="1" applyFont="1" applyBorder="1" applyAlignment="1">
      <alignment/>
    </xf>
    <xf numFmtId="218" fontId="8" fillId="0" borderId="8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 wrapText="1"/>
    </xf>
    <xf numFmtId="174" fontId="1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213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15" fillId="0" borderId="24" xfId="0" applyFont="1" applyBorder="1" applyAlignment="1">
      <alignment horizontal="center" vertical="center" wrapText="1"/>
    </xf>
    <xf numFmtId="174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0" fontId="15" fillId="0" borderId="21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215" fontId="8" fillId="0" borderId="12" xfId="0" applyNumberFormat="1" applyFont="1" applyFill="1" applyBorder="1" applyAlignment="1">
      <alignment/>
    </xf>
    <xf numFmtId="0" fontId="8" fillId="0" borderId="27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17" fontId="8" fillId="0" borderId="28" xfId="0" applyNumberFormat="1" applyFont="1" applyBorder="1" applyAlignment="1">
      <alignment horizontal="center"/>
    </xf>
    <xf numFmtId="22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218" fontId="8" fillId="0" borderId="18" xfId="0" applyNumberFormat="1" applyFont="1" applyBorder="1" applyAlignment="1">
      <alignment/>
    </xf>
    <xf numFmtId="215" fontId="8" fillId="0" borderId="18" xfId="0" applyNumberFormat="1" applyFont="1" applyBorder="1" applyAlignment="1">
      <alignment horizontal="center"/>
    </xf>
    <xf numFmtId="213" fontId="8" fillId="0" borderId="17" xfId="0" applyNumberFormat="1" applyFont="1" applyBorder="1" applyAlignment="1">
      <alignment horizontal="center"/>
    </xf>
    <xf numFmtId="218" fontId="8" fillId="0" borderId="29" xfId="0" applyNumberFormat="1" applyFont="1" applyBorder="1" applyAlignment="1">
      <alignment/>
    </xf>
    <xf numFmtId="174" fontId="8" fillId="0" borderId="30" xfId="0" applyNumberFormat="1" applyFont="1" applyBorder="1" applyAlignment="1">
      <alignment/>
    </xf>
    <xf numFmtId="0" fontId="0" fillId="0" borderId="31" xfId="0" applyBorder="1" applyAlignment="1">
      <alignment/>
    </xf>
    <xf numFmtId="0" fontId="0" fillId="0" borderId="22" xfId="0" applyBorder="1" applyAlignment="1">
      <alignment/>
    </xf>
    <xf numFmtId="0" fontId="0" fillId="0" borderId="32" xfId="0" applyBorder="1" applyAlignment="1">
      <alignment/>
    </xf>
    <xf numFmtId="215" fontId="8" fillId="0" borderId="33" xfId="0" applyNumberFormat="1" applyFont="1" applyBorder="1" applyAlignment="1">
      <alignment horizontal="center" vertical="center"/>
    </xf>
    <xf numFmtId="174" fontId="8" fillId="0" borderId="34" xfId="0" applyNumberFormat="1" applyFont="1" applyBorder="1" applyAlignment="1">
      <alignment/>
    </xf>
    <xf numFmtId="217" fontId="8" fillId="0" borderId="9" xfId="0" applyNumberFormat="1" applyFont="1" applyFill="1" applyBorder="1" applyAlignment="1">
      <alignment horizontal="center"/>
    </xf>
    <xf numFmtId="217" fontId="8" fillId="0" borderId="18" xfId="0" applyNumberFormat="1" applyFont="1" applyFill="1" applyBorder="1" applyAlignment="1">
      <alignment horizontal="center"/>
    </xf>
    <xf numFmtId="0" fontId="20" fillId="0" borderId="0" xfId="19" applyFont="1" applyAlignment="1">
      <alignment horizontal="centerContinuous"/>
      <protection/>
    </xf>
    <xf numFmtId="0" fontId="21" fillId="0" borderId="0" xfId="19" applyFont="1" applyFill="1" applyBorder="1" applyAlignment="1">
      <alignment horizontal="centerContinuous"/>
      <protection/>
    </xf>
    <xf numFmtId="0" fontId="22" fillId="0" borderId="4" xfId="19" applyFont="1" applyFill="1" applyBorder="1" applyAlignment="1">
      <alignment horizontal="centerContinuous"/>
      <protection/>
    </xf>
    <xf numFmtId="0" fontId="23" fillId="0" borderId="0" xfId="19" applyFont="1">
      <alignment/>
      <protection/>
    </xf>
    <xf numFmtId="0" fontId="23" fillId="0" borderId="4" xfId="19" applyFont="1" applyFill="1" applyBorder="1">
      <alignment/>
      <protection/>
    </xf>
    <xf numFmtId="0" fontId="23" fillId="0" borderId="0" xfId="0" applyFont="1" applyAlignment="1">
      <alignment/>
    </xf>
    <xf numFmtId="4" fontId="23" fillId="0" borderId="0" xfId="0" applyNumberFormat="1" applyFont="1" applyAlignment="1">
      <alignment/>
    </xf>
    <xf numFmtId="0" fontId="23" fillId="0" borderId="0" xfId="0" applyFont="1" applyFill="1" applyAlignment="1">
      <alignment/>
    </xf>
    <xf numFmtId="0" fontId="23" fillId="0" borderId="5" xfId="0" applyFont="1" applyBorder="1" applyAlignment="1">
      <alignment/>
    </xf>
    <xf numFmtId="0" fontId="8" fillId="0" borderId="18" xfId="0" applyFont="1" applyBorder="1" applyAlignment="1" quotePrefix="1">
      <alignment horizontal="center"/>
    </xf>
    <xf numFmtId="4" fontId="8" fillId="0" borderId="9" xfId="0" applyNumberFormat="1" applyFont="1" applyBorder="1" applyAlignment="1" quotePrefix="1">
      <alignment horizontal="right"/>
    </xf>
    <xf numFmtId="174" fontId="8" fillId="0" borderId="30" xfId="0" applyNumberFormat="1" applyFont="1" applyBorder="1" applyAlignment="1">
      <alignment horizontal="right"/>
    </xf>
    <xf numFmtId="218" fontId="8" fillId="0" borderId="29" xfId="0" applyNumberFormat="1" applyFont="1" applyBorder="1" applyAlignment="1">
      <alignment horizontal="right"/>
    </xf>
    <xf numFmtId="218" fontId="8" fillId="0" borderId="18" xfId="0" applyNumberFormat="1" applyFont="1" applyBorder="1" applyAlignment="1">
      <alignment horizontal="right"/>
    </xf>
    <xf numFmtId="4" fontId="8" fillId="0" borderId="18" xfId="0" applyNumberFormat="1" applyFont="1" applyBorder="1" applyAlignment="1">
      <alignment horizontal="right"/>
    </xf>
    <xf numFmtId="174" fontId="24" fillId="0" borderId="22" xfId="0" applyNumberFormat="1" applyFont="1" applyBorder="1" applyAlignment="1">
      <alignment horizontal="center"/>
    </xf>
    <xf numFmtId="174" fontId="24" fillId="0" borderId="35" xfId="0" applyNumberFormat="1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22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6</xdr:col>
      <xdr:colOff>600075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6705600" y="392430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tabSelected="1" zoomScale="75" zoomScaleNormal="75" workbookViewId="0" topLeftCell="A1">
      <selection activeCell="B2" sqref="B2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6.7109375" style="3" customWidth="1"/>
    <col min="4" max="4" width="26.57421875" style="3" customWidth="1"/>
    <col min="5" max="5" width="14.1406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18.140625" style="3" customWidth="1"/>
    <col min="12" max="12" width="7.140625" style="3" customWidth="1"/>
    <col min="13" max="13" width="10.140625" style="3" bestFit="1" customWidth="1"/>
    <col min="14" max="14" width="10.57421875" style="3" customWidth="1"/>
    <col min="15" max="15" width="11.8515625" style="3" customWidth="1"/>
    <col min="16" max="16" width="17.57421875" style="3" customWidth="1"/>
    <col min="17" max="17" width="2.8515625" style="3" customWidth="1"/>
    <col min="18" max="18" width="21.8515625" style="3" bestFit="1" customWidth="1"/>
    <col min="19" max="19" width="10.7109375" style="3" customWidth="1"/>
    <col min="20" max="20" width="21.421875" style="3" customWidth="1"/>
    <col min="21" max="16384" width="11.421875" style="3" customWidth="1"/>
  </cols>
  <sheetData>
    <row r="1" spans="1:2" ht="52.5" customHeight="1">
      <c r="A1" s="1"/>
      <c r="B1" s="2"/>
    </row>
    <row r="2" spans="1:19" s="22" customFormat="1" ht="30">
      <c r="A2" s="19"/>
      <c r="B2" s="138" t="s">
        <v>41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15.75"/>
    <row r="6" spans="2:19" s="30" customFormat="1" ht="25.5">
      <c r="B6" s="139" t="s">
        <v>31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2:19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2:19" s="30" customFormat="1" ht="25.5">
      <c r="B8" s="139" t="s">
        <v>37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</row>
    <row r="9" spans="2:19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</row>
    <row r="10" spans="2:19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</row>
    <row r="11" spans="2:19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</row>
    <row r="12" spans="2:19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8"/>
    </row>
    <row r="13" spans="2:19" s="37" customFormat="1" ht="23.25">
      <c r="B13" s="140" t="s">
        <v>38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38"/>
    </row>
    <row r="14" spans="2:19" s="15" customFormat="1" ht="13.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4"/>
    </row>
    <row r="15" spans="2:19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6"/>
    </row>
    <row r="16" spans="2:19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4"/>
      <c r="O16" s="55"/>
      <c r="P16" s="55"/>
      <c r="Q16" s="55"/>
      <c r="R16" s="55"/>
      <c r="S16" s="56"/>
    </row>
    <row r="17" spans="2:19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6"/>
      <c r="M17" s="85"/>
      <c r="N17" s="85"/>
      <c r="O17" s="86"/>
      <c r="P17" s="86"/>
      <c r="Q17" s="86"/>
      <c r="R17" s="86"/>
      <c r="S17" s="43"/>
    </row>
    <row r="18" spans="2:19" s="15" customFormat="1" ht="17.25" customHeight="1" thickBot="1" thickTop="1">
      <c r="B18" s="32"/>
      <c r="C18" s="131" t="s">
        <v>30</v>
      </c>
      <c r="D18" s="132"/>
      <c r="E18" s="133"/>
      <c r="F18" s="134">
        <v>38899</v>
      </c>
      <c r="G18" s="95"/>
      <c r="H18" s="96"/>
      <c r="I18" s="97"/>
      <c r="J18" s="98"/>
      <c r="K18" s="67"/>
      <c r="L18" s="101"/>
      <c r="M18" s="102"/>
      <c r="N18" s="102"/>
      <c r="O18" s="101"/>
      <c r="P18" s="101"/>
      <c r="Q18" s="101"/>
      <c r="R18" s="101"/>
      <c r="S18" s="43"/>
    </row>
    <row r="19" spans="2:19" s="15" customFormat="1" ht="14.25" thickBot="1" thickTop="1">
      <c r="B19" s="32"/>
      <c r="C19" s="99"/>
      <c r="D19" s="90"/>
      <c r="E19" s="90"/>
      <c r="F19" s="91"/>
      <c r="G19" s="90"/>
      <c r="H19" s="92"/>
      <c r="I19" s="93"/>
      <c r="J19" s="94"/>
      <c r="K19" s="100"/>
      <c r="L19" s="101"/>
      <c r="M19" s="102"/>
      <c r="N19" s="102"/>
      <c r="O19" s="101"/>
      <c r="P19" s="101"/>
      <c r="Q19" s="101"/>
      <c r="R19" s="101"/>
      <c r="S19" s="43"/>
    </row>
    <row r="20" spans="2:19" s="15" customFormat="1" ht="30.75" customHeight="1" thickBot="1" thickTop="1">
      <c r="B20" s="32"/>
      <c r="C20" s="157" t="s">
        <v>23</v>
      </c>
      <c r="D20" s="158"/>
      <c r="E20" s="158"/>
      <c r="F20" s="158"/>
      <c r="G20" s="158"/>
      <c r="H20" s="158"/>
      <c r="I20" s="158"/>
      <c r="J20" s="158"/>
      <c r="K20" s="159"/>
      <c r="L20" s="52"/>
      <c r="M20" s="157" t="s">
        <v>24</v>
      </c>
      <c r="N20" s="158"/>
      <c r="O20" s="158"/>
      <c r="P20" s="158"/>
      <c r="Q20" s="158"/>
      <c r="R20" s="159"/>
      <c r="S20" s="43"/>
    </row>
    <row r="21" spans="2:19" s="15" customFormat="1" ht="10.5" customHeight="1" thickBot="1" thickTop="1">
      <c r="B21" s="32"/>
      <c r="C21" s="104"/>
      <c r="D21" s="104"/>
      <c r="E21" s="104"/>
      <c r="F21" s="104"/>
      <c r="G21" s="104"/>
      <c r="H21" s="104"/>
      <c r="I21" s="104"/>
      <c r="J21" s="104"/>
      <c r="K21" s="104"/>
      <c r="L21" s="66"/>
      <c r="M21" s="116"/>
      <c r="N21" s="116"/>
      <c r="O21" s="116"/>
      <c r="P21" s="116"/>
      <c r="Q21" s="66"/>
      <c r="R21" s="110"/>
      <c r="S21" s="43"/>
    </row>
    <row r="22" spans="2:19" s="39" customFormat="1" ht="41.25" customHeight="1" thickBot="1" thickTop="1">
      <c r="B22" s="40"/>
      <c r="C22" s="41" t="s">
        <v>2</v>
      </c>
      <c r="D22" s="41" t="s">
        <v>3</v>
      </c>
      <c r="E22" s="41" t="s">
        <v>15</v>
      </c>
      <c r="F22" s="54" t="s">
        <v>6</v>
      </c>
      <c r="G22" s="54" t="s">
        <v>7</v>
      </c>
      <c r="H22" s="54" t="s">
        <v>8</v>
      </c>
      <c r="I22" s="54" t="s">
        <v>9</v>
      </c>
      <c r="J22" s="54" t="s">
        <v>10</v>
      </c>
      <c r="K22" s="108" t="s">
        <v>25</v>
      </c>
      <c r="L22" s="79"/>
      <c r="M22" s="54" t="s">
        <v>20</v>
      </c>
      <c r="N22" s="117" t="s">
        <v>18</v>
      </c>
      <c r="O22" s="54" t="s">
        <v>17</v>
      </c>
      <c r="P22" s="54" t="s">
        <v>26</v>
      </c>
      <c r="Q22" s="107"/>
      <c r="R22" s="113" t="s">
        <v>29</v>
      </c>
      <c r="S22" s="42"/>
    </row>
    <row r="23" spans="2:19" s="15" customFormat="1" ht="13.5" thickTop="1">
      <c r="B23" s="32"/>
      <c r="C23" s="44"/>
      <c r="D23" s="45"/>
      <c r="E23" s="69"/>
      <c r="F23" s="47"/>
      <c r="G23" s="46"/>
      <c r="H23" s="48"/>
      <c r="I23" s="68"/>
      <c r="J23" s="68"/>
      <c r="K23" s="73"/>
      <c r="L23" s="81"/>
      <c r="M23" s="72"/>
      <c r="N23" s="136"/>
      <c r="O23" s="74"/>
      <c r="P23" s="103"/>
      <c r="Q23" s="111"/>
      <c r="R23" s="114"/>
      <c r="S23" s="43"/>
    </row>
    <row r="24" spans="2:19" s="15" customFormat="1" ht="12.75">
      <c r="B24" s="32"/>
      <c r="C24" s="44">
        <v>1</v>
      </c>
      <c r="D24" s="45" t="s">
        <v>34</v>
      </c>
      <c r="E24" s="69">
        <v>38899</v>
      </c>
      <c r="F24" s="47" t="s">
        <v>35</v>
      </c>
      <c r="G24" s="46" t="s">
        <v>36</v>
      </c>
      <c r="H24" s="48">
        <v>0.04</v>
      </c>
      <c r="I24" s="148">
        <v>2323.19</v>
      </c>
      <c r="J24" s="148">
        <v>62.82</v>
      </c>
      <c r="K24" s="105">
        <f>ROUND(J24*I24*H24,2)</f>
        <v>5837.71</v>
      </c>
      <c r="L24" s="81"/>
      <c r="M24" s="72">
        <v>38929</v>
      </c>
      <c r="N24" s="136">
        <f>M24-$F$18</f>
        <v>30</v>
      </c>
      <c r="O24" s="74">
        <f>IF(N24&lt;=90,1,IF(N24&gt;=365,3,19/55+2/275*N24))</f>
        <v>1</v>
      </c>
      <c r="P24" s="106">
        <f>+K24*(O24-1)</f>
        <v>0</v>
      </c>
      <c r="Q24" s="111"/>
      <c r="R24" s="114">
        <f>ROUND(K24+P24,2)</f>
        <v>5837.71</v>
      </c>
      <c r="S24" s="43"/>
    </row>
    <row r="25" spans="2:19" s="15" customFormat="1" ht="12.75">
      <c r="B25" s="32"/>
      <c r="C25" s="44"/>
      <c r="D25" s="45"/>
      <c r="E25" s="69"/>
      <c r="F25" s="122"/>
      <c r="G25" s="147"/>
      <c r="H25" s="124"/>
      <c r="I25" s="125"/>
      <c r="J25" s="152"/>
      <c r="K25" s="151"/>
      <c r="L25" s="81"/>
      <c r="M25" s="127"/>
      <c r="N25" s="137"/>
      <c r="O25" s="128"/>
      <c r="P25" s="150"/>
      <c r="Q25" s="111"/>
      <c r="R25" s="149"/>
      <c r="S25" s="43"/>
    </row>
    <row r="26" spans="2:19" s="15" customFormat="1" ht="12.75">
      <c r="B26" s="32"/>
      <c r="C26" s="44">
        <v>2</v>
      </c>
      <c r="D26" s="45" t="s">
        <v>34</v>
      </c>
      <c r="E26" s="69">
        <v>38930</v>
      </c>
      <c r="F26" s="47" t="s">
        <v>35</v>
      </c>
      <c r="G26" s="46" t="s">
        <v>36</v>
      </c>
      <c r="H26" s="48">
        <v>0.04</v>
      </c>
      <c r="I26" s="148">
        <v>2279.284</v>
      </c>
      <c r="J26" s="148">
        <v>61.06</v>
      </c>
      <c r="K26" s="105">
        <f>ROUND(J26*I26*H26,2)</f>
        <v>5566.92</v>
      </c>
      <c r="L26" s="81"/>
      <c r="M26" s="72">
        <v>38957</v>
      </c>
      <c r="N26" s="136">
        <f>M26-$F$18</f>
        <v>58</v>
      </c>
      <c r="O26" s="74">
        <f>IF(N26&lt;=90,1,IF(N26&gt;=365,3,19/55+2/275*N26))</f>
        <v>1</v>
      </c>
      <c r="P26" s="106">
        <f>+K26*(O26-1)</f>
        <v>0</v>
      </c>
      <c r="Q26" s="111"/>
      <c r="R26" s="114">
        <f>ROUND(K26+P26,2)</f>
        <v>5566.92</v>
      </c>
      <c r="S26" s="43"/>
    </row>
    <row r="27" spans="2:19" s="15" customFormat="1" ht="12.75">
      <c r="B27" s="32"/>
      <c r="C27" s="44"/>
      <c r="D27" s="45"/>
      <c r="E27" s="69"/>
      <c r="F27" s="122"/>
      <c r="G27" s="147"/>
      <c r="H27" s="124"/>
      <c r="I27" s="125"/>
      <c r="J27" s="125"/>
      <c r="K27" s="126"/>
      <c r="L27" s="81"/>
      <c r="M27" s="127"/>
      <c r="N27" s="137"/>
      <c r="O27" s="128"/>
      <c r="P27" s="129"/>
      <c r="Q27" s="111"/>
      <c r="R27" s="149"/>
      <c r="S27" s="43"/>
    </row>
    <row r="28" spans="2:19" s="15" customFormat="1" ht="12.75">
      <c r="B28" s="32"/>
      <c r="C28" s="44">
        <v>3</v>
      </c>
      <c r="D28" s="45" t="s">
        <v>34</v>
      </c>
      <c r="E28" s="69">
        <v>38961</v>
      </c>
      <c r="F28" s="47" t="s">
        <v>35</v>
      </c>
      <c r="G28" s="46" t="s">
        <v>36</v>
      </c>
      <c r="H28" s="48">
        <v>0.04</v>
      </c>
      <c r="I28" s="148">
        <v>2229.94</v>
      </c>
      <c r="J28" s="148">
        <v>59.52</v>
      </c>
      <c r="K28" s="105">
        <f>ROUND(J28*I28*H28,2)</f>
        <v>5309.04</v>
      </c>
      <c r="L28" s="81"/>
      <c r="M28" s="72">
        <v>39021</v>
      </c>
      <c r="N28" s="136">
        <f>M28-$F$18</f>
        <v>122</v>
      </c>
      <c r="O28" s="74">
        <f>IF(N28&lt;=90,1,IF(N28&gt;=365,3,19/55+2/275*N28))</f>
        <v>1.232727272727273</v>
      </c>
      <c r="P28" s="106">
        <f>+K28*(O28-1)</f>
        <v>1235.5584000000008</v>
      </c>
      <c r="Q28" s="111"/>
      <c r="R28" s="114">
        <f>ROUND(K28+P28,2)</f>
        <v>6544.6</v>
      </c>
      <c r="S28" s="43"/>
    </row>
    <row r="29" spans="2:19" s="15" customFormat="1" ht="12.75">
      <c r="B29" s="32"/>
      <c r="C29" s="119"/>
      <c r="D29" s="120"/>
      <c r="E29" s="121"/>
      <c r="F29" s="122"/>
      <c r="G29" s="147"/>
      <c r="H29" s="124"/>
      <c r="I29" s="125"/>
      <c r="J29" s="125"/>
      <c r="K29" s="126"/>
      <c r="L29" s="81"/>
      <c r="M29" s="127"/>
      <c r="N29" s="137"/>
      <c r="O29" s="128"/>
      <c r="P29" s="129"/>
      <c r="Q29" s="111"/>
      <c r="R29" s="130"/>
      <c r="S29" s="43"/>
    </row>
    <row r="30" spans="2:19" s="15" customFormat="1" ht="12.75">
      <c r="B30" s="32"/>
      <c r="C30" s="44">
        <v>4</v>
      </c>
      <c r="D30" s="45" t="s">
        <v>34</v>
      </c>
      <c r="E30" s="69">
        <v>38991</v>
      </c>
      <c r="F30" s="47" t="s">
        <v>35</v>
      </c>
      <c r="G30" s="46" t="s">
        <v>36</v>
      </c>
      <c r="H30" s="48">
        <v>0.04</v>
      </c>
      <c r="I30" s="148">
        <v>0</v>
      </c>
      <c r="J30" s="148">
        <v>0</v>
      </c>
      <c r="K30" s="105">
        <f>ROUND(J30*I30*H30,2)</f>
        <v>0</v>
      </c>
      <c r="L30" s="81"/>
      <c r="M30" s="72">
        <v>39051</v>
      </c>
      <c r="N30" s="136">
        <f>M30-$F$18</f>
        <v>152</v>
      </c>
      <c r="O30" s="74">
        <f>IF(N30&lt;=90,1,IF(N30&gt;=365,3,19/55+2/275*N30))</f>
        <v>1.450909090909091</v>
      </c>
      <c r="P30" s="106">
        <f>+K30*(O30-1)</f>
        <v>0</v>
      </c>
      <c r="Q30" s="111"/>
      <c r="R30" s="114">
        <f>ROUND(K30+P30,2)</f>
        <v>0</v>
      </c>
      <c r="S30" s="43"/>
    </row>
    <row r="31" spans="2:19" s="15" customFormat="1" ht="12.75">
      <c r="B31" s="32"/>
      <c r="C31" s="119"/>
      <c r="D31" s="120"/>
      <c r="E31" s="121"/>
      <c r="F31" s="122"/>
      <c r="G31" s="147"/>
      <c r="H31" s="124"/>
      <c r="I31" s="125"/>
      <c r="J31" s="125"/>
      <c r="K31" s="126"/>
      <c r="L31" s="81"/>
      <c r="M31" s="127"/>
      <c r="N31" s="137"/>
      <c r="O31" s="128"/>
      <c r="P31" s="129"/>
      <c r="Q31" s="111"/>
      <c r="R31" s="130"/>
      <c r="S31" s="43"/>
    </row>
    <row r="32" spans="2:19" s="15" customFormat="1" ht="12.75">
      <c r="B32" s="32"/>
      <c r="C32" s="44">
        <v>5</v>
      </c>
      <c r="D32" s="45" t="s">
        <v>34</v>
      </c>
      <c r="E32" s="69">
        <v>39022</v>
      </c>
      <c r="F32" s="47" t="s">
        <v>35</v>
      </c>
      <c r="G32" s="46" t="s">
        <v>36</v>
      </c>
      <c r="H32" s="48">
        <v>0.04</v>
      </c>
      <c r="I32" s="148">
        <v>0</v>
      </c>
      <c r="J32" s="148">
        <v>0</v>
      </c>
      <c r="K32" s="105">
        <f>ROUND(J32*I32*H32,2)</f>
        <v>0</v>
      </c>
      <c r="L32" s="81"/>
      <c r="M32" s="72">
        <v>39051</v>
      </c>
      <c r="N32" s="136">
        <f>M32-$F$18</f>
        <v>152</v>
      </c>
      <c r="O32" s="74">
        <f>IF(N32&lt;=90,1,IF(N32&gt;=365,3,19/55+2/275*N32))</f>
        <v>1.450909090909091</v>
      </c>
      <c r="P32" s="106">
        <f>+K32*(O32-1)</f>
        <v>0</v>
      </c>
      <c r="Q32" s="111"/>
      <c r="R32" s="114">
        <f>ROUND(K32+P32,2)</f>
        <v>0</v>
      </c>
      <c r="S32" s="43"/>
    </row>
    <row r="33" spans="2:19" s="15" customFormat="1" ht="12.75">
      <c r="B33" s="32"/>
      <c r="C33" s="119"/>
      <c r="D33" s="120"/>
      <c r="E33" s="121"/>
      <c r="F33" s="122"/>
      <c r="G33" s="123"/>
      <c r="H33" s="124"/>
      <c r="I33" s="125"/>
      <c r="J33" s="125"/>
      <c r="K33" s="126"/>
      <c r="L33" s="81"/>
      <c r="M33" s="127"/>
      <c r="N33" s="137"/>
      <c r="O33" s="128"/>
      <c r="P33" s="129"/>
      <c r="Q33" s="111"/>
      <c r="R33" s="135"/>
      <c r="S33" s="43"/>
    </row>
    <row r="34" spans="2:19" s="15" customFormat="1" ht="12.75">
      <c r="B34" s="32"/>
      <c r="C34" s="44">
        <v>5</v>
      </c>
      <c r="D34" s="45" t="s">
        <v>34</v>
      </c>
      <c r="E34" s="69">
        <v>39052</v>
      </c>
      <c r="F34" s="47" t="s">
        <v>35</v>
      </c>
      <c r="G34" s="46" t="s">
        <v>36</v>
      </c>
      <c r="H34" s="48">
        <v>0.04</v>
      </c>
      <c r="I34" s="148">
        <v>0</v>
      </c>
      <c r="J34" s="148">
        <v>0</v>
      </c>
      <c r="K34" s="105">
        <f>ROUND(J34*I34*H34,2)</f>
        <v>0</v>
      </c>
      <c r="L34" s="81"/>
      <c r="M34" s="72">
        <v>39082</v>
      </c>
      <c r="N34" s="136">
        <f>M34-$F$18</f>
        <v>183</v>
      </c>
      <c r="O34" s="74">
        <f>IF(N34&lt;=90,1,IF(N34&gt;=365,3,19/55+2/275*N34))</f>
        <v>1.6763636363636363</v>
      </c>
      <c r="P34" s="106">
        <f>+K34*(O34-1)</f>
        <v>0</v>
      </c>
      <c r="Q34" s="111"/>
      <c r="R34" s="114">
        <f>ROUND(K34+P34,2)</f>
        <v>0</v>
      </c>
      <c r="S34" s="43"/>
    </row>
    <row r="35" spans="2:19" s="15" customFormat="1" ht="12.75">
      <c r="B35" s="32"/>
      <c r="C35" s="119"/>
      <c r="D35" s="120"/>
      <c r="E35" s="121"/>
      <c r="F35" s="122"/>
      <c r="G35" s="147"/>
      <c r="H35" s="124"/>
      <c r="I35" s="125"/>
      <c r="J35" s="125"/>
      <c r="K35" s="126"/>
      <c r="L35" s="81"/>
      <c r="M35" s="127"/>
      <c r="N35" s="137"/>
      <c r="O35" s="128"/>
      <c r="P35" s="129"/>
      <c r="Q35" s="111"/>
      <c r="R35" s="130"/>
      <c r="S35" s="43"/>
    </row>
    <row r="36" spans="2:19" s="15" customFormat="1" ht="13.5" thickBot="1">
      <c r="B36" s="32"/>
      <c r="C36" s="49"/>
      <c r="D36" s="50"/>
      <c r="E36" s="50"/>
      <c r="F36" s="51"/>
      <c r="G36" s="51"/>
      <c r="H36" s="51"/>
      <c r="I36" s="51"/>
      <c r="J36" s="51"/>
      <c r="K36" s="82"/>
      <c r="L36" s="80"/>
      <c r="M36" s="70"/>
      <c r="N36" s="118"/>
      <c r="O36" s="71"/>
      <c r="P36" s="71"/>
      <c r="Q36" s="112"/>
      <c r="R36" s="115"/>
      <c r="S36" s="43"/>
    </row>
    <row r="37" spans="2:19" s="15" customFormat="1" ht="17.25" thickBot="1" thickTop="1">
      <c r="B37" s="32"/>
      <c r="C37" s="66"/>
      <c r="D37" s="66"/>
      <c r="E37" s="66"/>
      <c r="F37" s="66"/>
      <c r="G37" s="66"/>
      <c r="H37" s="66"/>
      <c r="I37" s="66"/>
      <c r="J37" s="66"/>
      <c r="K37" s="89">
        <f>SUM(K24:K36)</f>
        <v>16713.670000000002</v>
      </c>
      <c r="L37" s="78"/>
      <c r="M37" s="66"/>
      <c r="N37" s="86"/>
      <c r="O37" s="66"/>
      <c r="P37" s="89">
        <f>SUM(P24:P36)</f>
        <v>1235.5584000000008</v>
      </c>
      <c r="Q37" s="66"/>
      <c r="R37" s="83">
        <f>SUM(R24:R36)</f>
        <v>17949.230000000003</v>
      </c>
      <c r="S37" s="43"/>
    </row>
    <row r="38" spans="2:19" s="15" customFormat="1" ht="16.5" thickTop="1">
      <c r="B38" s="32"/>
      <c r="C38" s="66"/>
      <c r="D38" s="66"/>
      <c r="E38" s="66"/>
      <c r="F38" s="66"/>
      <c r="G38" s="66"/>
      <c r="H38" s="66"/>
      <c r="I38" s="66"/>
      <c r="J38" s="66"/>
      <c r="K38" s="109"/>
      <c r="L38" s="78"/>
      <c r="M38" s="66"/>
      <c r="N38" s="86"/>
      <c r="O38" s="66"/>
      <c r="P38" s="109"/>
      <c r="Q38" s="66"/>
      <c r="R38" s="109"/>
      <c r="S38" s="43"/>
    </row>
    <row r="39" spans="2:19" s="15" customFormat="1" ht="23.25" customHeight="1" thickBot="1">
      <c r="B39" s="32"/>
      <c r="C39" s="52"/>
      <c r="D39" s="52"/>
      <c r="E39" s="52"/>
      <c r="F39" s="52"/>
      <c r="G39" s="52"/>
      <c r="H39" s="52"/>
      <c r="I39" s="52"/>
      <c r="J39" s="52"/>
      <c r="K39" s="75"/>
      <c r="L39" s="75"/>
      <c r="M39" s="52"/>
      <c r="N39" s="87"/>
      <c r="O39" s="52"/>
      <c r="P39" s="52"/>
      <c r="Q39" s="52"/>
      <c r="R39" s="52"/>
      <c r="S39" s="43"/>
    </row>
    <row r="40" spans="2:19" s="141" customFormat="1" ht="24.75" thickBot="1" thickTop="1">
      <c r="B40" s="142"/>
      <c r="C40" s="143"/>
      <c r="D40" s="143"/>
      <c r="E40" s="143"/>
      <c r="F40" s="143"/>
      <c r="G40" s="143"/>
      <c r="H40" s="155" t="s">
        <v>21</v>
      </c>
      <c r="I40" s="156"/>
      <c r="J40" s="153">
        <f>+R37</f>
        <v>17949.230000000003</v>
      </c>
      <c r="K40" s="154"/>
      <c r="L40" s="144"/>
      <c r="M40" s="143"/>
      <c r="N40" s="145"/>
      <c r="O40" s="143"/>
      <c r="P40" s="143"/>
      <c r="Q40" s="143"/>
      <c r="R40" s="143"/>
      <c r="S40" s="146"/>
    </row>
    <row r="41" spans="2:19" s="15" customFormat="1" ht="23.25" customHeight="1" thickTop="1">
      <c r="B41" s="32"/>
      <c r="C41" s="52"/>
      <c r="D41" s="52"/>
      <c r="E41" s="52"/>
      <c r="F41" s="52"/>
      <c r="G41" s="52"/>
      <c r="H41" s="52"/>
      <c r="I41" s="52"/>
      <c r="J41" s="52"/>
      <c r="K41" s="75"/>
      <c r="L41" s="75"/>
      <c r="M41" s="52"/>
      <c r="N41" s="87"/>
      <c r="O41" s="52"/>
      <c r="P41" s="52"/>
      <c r="Q41" s="52"/>
      <c r="R41" s="52"/>
      <c r="S41" s="43"/>
    </row>
    <row r="42" spans="2:19" s="15" customFormat="1" ht="23.25" customHeight="1">
      <c r="B42" s="32"/>
      <c r="C42" s="52"/>
      <c r="D42" s="52"/>
      <c r="E42" s="52"/>
      <c r="F42" s="52"/>
      <c r="G42" s="52"/>
      <c r="H42" s="52"/>
      <c r="I42" s="52"/>
      <c r="J42" s="52"/>
      <c r="K42" s="75"/>
      <c r="L42" s="75"/>
      <c r="M42" s="52"/>
      <c r="N42" s="87"/>
      <c r="O42" s="52"/>
      <c r="P42" s="52"/>
      <c r="Q42" s="52"/>
      <c r="R42" s="52"/>
      <c r="S42" s="43"/>
    </row>
    <row r="43" spans="2:19" s="15" customFormat="1" ht="14.25" customHeight="1">
      <c r="B43" s="32"/>
      <c r="C43" s="58" t="s">
        <v>11</v>
      </c>
      <c r="D43" s="59" t="s">
        <v>12</v>
      </c>
      <c r="E43" s="52"/>
      <c r="F43" s="52"/>
      <c r="G43" s="52"/>
      <c r="H43" s="52"/>
      <c r="I43" s="58" t="s">
        <v>16</v>
      </c>
      <c r="J43" s="58" t="s">
        <v>39</v>
      </c>
      <c r="K43" s="59" t="s">
        <v>40</v>
      </c>
      <c r="L43" s="75"/>
      <c r="M43" s="52"/>
      <c r="N43" s="87"/>
      <c r="O43" s="52"/>
      <c r="P43" s="52"/>
      <c r="Q43" s="52"/>
      <c r="R43" s="52"/>
      <c r="S43" s="43"/>
    </row>
    <row r="44" spans="2:19" s="61" customFormat="1" ht="13.5">
      <c r="B44" s="57"/>
      <c r="C44" s="58" t="s">
        <v>4</v>
      </c>
      <c r="D44" s="59" t="s">
        <v>13</v>
      </c>
      <c r="E44" s="59"/>
      <c r="F44" s="59"/>
      <c r="I44" s="58"/>
      <c r="J44" s="58"/>
      <c r="K44" s="59"/>
      <c r="L44" s="59"/>
      <c r="M44" s="59"/>
      <c r="N44" s="88"/>
      <c r="O44" s="59"/>
      <c r="P44" s="59"/>
      <c r="Q44" s="59"/>
      <c r="R44" s="59"/>
      <c r="S44" s="60"/>
    </row>
    <row r="45" spans="2:19" s="61" customFormat="1" ht="13.5">
      <c r="B45" s="57"/>
      <c r="C45" s="58" t="s">
        <v>5</v>
      </c>
      <c r="D45" s="59" t="s">
        <v>14</v>
      </c>
      <c r="E45" s="59"/>
      <c r="F45" s="59"/>
      <c r="I45" s="58"/>
      <c r="J45" s="58"/>
      <c r="K45" s="59"/>
      <c r="L45" s="59"/>
      <c r="M45" s="59"/>
      <c r="N45" s="88"/>
      <c r="O45" s="59"/>
      <c r="P45" s="59"/>
      <c r="Q45" s="59"/>
      <c r="R45" s="59"/>
      <c r="S45" s="60"/>
    </row>
    <row r="46" spans="2:19" s="61" customFormat="1" ht="13.5">
      <c r="B46" s="57"/>
      <c r="C46" s="76" t="s">
        <v>22</v>
      </c>
      <c r="D46" s="77" t="s">
        <v>19</v>
      </c>
      <c r="E46" s="59"/>
      <c r="F46" s="59"/>
      <c r="I46" s="58"/>
      <c r="J46" s="58"/>
      <c r="K46" s="59"/>
      <c r="L46" s="59"/>
      <c r="M46" s="59"/>
      <c r="N46" s="59"/>
      <c r="O46" s="59"/>
      <c r="P46" s="59"/>
      <c r="Q46" s="59"/>
      <c r="R46" s="59"/>
      <c r="S46" s="60"/>
    </row>
    <row r="47" spans="2:19" s="61" customFormat="1" ht="13.5">
      <c r="B47" s="57"/>
      <c r="C47" s="58" t="s">
        <v>27</v>
      </c>
      <c r="D47" s="59" t="s">
        <v>28</v>
      </c>
      <c r="E47" s="59"/>
      <c r="F47" s="59"/>
      <c r="I47" s="58"/>
      <c r="J47" s="58"/>
      <c r="K47" s="59"/>
      <c r="L47" s="59"/>
      <c r="M47" s="59"/>
      <c r="N47" s="59"/>
      <c r="O47" s="59"/>
      <c r="P47" s="59"/>
      <c r="Q47" s="59"/>
      <c r="R47" s="59"/>
      <c r="S47" s="60"/>
    </row>
    <row r="48" spans="2:19" s="61" customFormat="1" ht="13.5">
      <c r="B48" s="57"/>
      <c r="C48" s="76" t="s">
        <v>33</v>
      </c>
      <c r="D48" s="61" t="s">
        <v>32</v>
      </c>
      <c r="E48" s="59"/>
      <c r="F48" s="59"/>
      <c r="I48" s="58"/>
      <c r="J48" s="58"/>
      <c r="K48" s="59"/>
      <c r="L48" s="59"/>
      <c r="M48" s="59"/>
      <c r="N48" s="59"/>
      <c r="O48" s="59"/>
      <c r="P48" s="59"/>
      <c r="Q48" s="59"/>
      <c r="R48" s="59"/>
      <c r="S48" s="60"/>
    </row>
    <row r="49" spans="2:19" s="61" customFormat="1" ht="13.5">
      <c r="B49" s="57"/>
      <c r="C49" s="76"/>
      <c r="D49" s="77"/>
      <c r="E49" s="59"/>
      <c r="F49" s="59"/>
      <c r="G49" s="58"/>
      <c r="H49" s="58"/>
      <c r="I49" s="58"/>
      <c r="J49" s="76"/>
      <c r="K49" s="59"/>
      <c r="L49" s="59"/>
      <c r="M49" s="59"/>
      <c r="N49" s="59"/>
      <c r="O49" s="59"/>
      <c r="P49" s="59"/>
      <c r="Q49" s="59"/>
      <c r="R49" s="59"/>
      <c r="S49" s="60"/>
    </row>
    <row r="50" spans="2:19" s="23" customFormat="1" ht="16.5" thickBot="1">
      <c r="B50" s="62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4"/>
    </row>
    <row r="51" ht="13.5" thickTop="1"/>
    <row r="57" spans="10:14" ht="12.75">
      <c r="J57" s="65"/>
      <c r="M57" s="65"/>
      <c r="N57" s="65"/>
    </row>
  </sheetData>
  <mergeCells count="4">
    <mergeCell ref="J40:K40"/>
    <mergeCell ref="H40:I40"/>
    <mergeCell ref="C20:K20"/>
    <mergeCell ref="M20:R20"/>
  </mergeCells>
  <printOptions horizontalCentered="1"/>
  <pageMargins left="0.5905511811023623" right="0.5905511811023623" top="0.64" bottom="0.7874015748031497" header="0.5118110236220472" footer="0.5118110236220472"/>
  <pageSetup fitToHeight="1" fitToWidth="1" horizontalDpi="300" verticalDpi="300" orientation="landscape" paperSize="9" scale="5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Gabriela Jaworski</dc:creator>
  <cp:keywords/>
  <dc:description/>
  <cp:lastModifiedBy>lfarinola</cp:lastModifiedBy>
  <cp:lastPrinted>2005-06-27T19:20:01Z</cp:lastPrinted>
  <dcterms:created xsi:type="dcterms:W3CDTF">1999-01-06T18:53:03Z</dcterms:created>
  <dcterms:modified xsi:type="dcterms:W3CDTF">2008-06-09T18:17:50Z</dcterms:modified>
  <cp:category/>
  <cp:version/>
  <cp:contentType/>
  <cp:contentStatus/>
</cp:coreProperties>
</file>