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<sst xmlns="http://schemas.openxmlformats.org/spreadsheetml/2006/main" count="90" uniqueCount="82">
  <si>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</si>
  <si>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</si>
  <si>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</si>
  <si>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</si>
  <si>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</si>
  <si>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</si>
  <si>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</si>
  <si>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</si>
  <si>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</si>
  <si>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</si>
  <si>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</si>
  <si>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</si>
  <si>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</si>
  <si>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</si>
  <si>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</si>
  <si>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</si>
  <si>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</si>
  <si>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</si>
  <si>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</si>
  <si>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</si>
  <si>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</si>
  <si>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</si>
  <si>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</si>
  <si>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</si>
  <si>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</si>
  <si>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</si>
  <si>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</si>
  <si>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</si>
  <si>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</si>
  <si>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</si>
  <si>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</si>
  <si>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</si>
  <si>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</si>
  <si>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</si>
  <si>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</si>
  <si>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</si>
  <si>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</si>
  <si>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</si>
  <si>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</si>
  <si>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</si>
  <si>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</si>
  <si>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</si>
  <si>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</si>
  <si>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</si>
  <si>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</si>
  <si>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</si>
  <si>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</si>
  <si>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</si>
  <si>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</si>
  <si>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</si>
  <si>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</si>
  <si>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</si>
  <si>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</si>
  <si>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</si>
  <si>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</si>
  <si>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</si>
  <si>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</si>
  <si>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</si>
  <si>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</si>
  <si>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</si>
  <si>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</si>
  <si>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</si>
  <si>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</si>
  <si>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</si>
  <si>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</si>
  <si>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</si>
  <si>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</si>
  <si>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</si>
  <si>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</si>
  <si>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</si>
  <si>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</si>
  <si>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</si>
  <si>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</si>
  <si>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</si>
  <si>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</si>
  <si>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</si>
  <si>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</si>
  <si>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</si>
  <si>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julio de 2007</t>
  </si>
  <si>
    <t>Total según Res. ENRE N° 149/10</t>
  </si>
  <si>
    <t>DIFERENCIA</t>
  </si>
  <si>
    <t>ANEXO VIII al Memorandum  D.T.E.E. N°    719/2011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</si>
</sst>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39264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211151.8502460956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41512.63634324105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5760.735336932465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35319.65000000001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12262.37142857143</v>
      </c>
      <c r="K24" s="80">
        <f>J24*0.5</f>
        <v>6131.185714285715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8828.088405797102</v>
      </c>
      <c r="K26" s="80">
        <f>J26*0.5</f>
        <v>4414.044202898551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325380.5616778219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79</v>
      </c>
      <c r="H30" s="218"/>
      <c r="I30" s="218"/>
      <c r="J30" s="47">
        <v>316222.77432489156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9157.787352930347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A4">
      <selection activeCell="B2" sqref="B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">
        <v>81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julio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96684.06666670408</v>
      </c>
      <c r="H22" s="179">
        <v>8518.433333421126</v>
      </c>
      <c r="I22" s="180">
        <v>73497.14861909222</v>
      </c>
      <c r="J22" s="181"/>
      <c r="K22" s="182">
        <v>1294058.333333116</v>
      </c>
      <c r="L22" s="181"/>
      <c r="M22" s="182">
        <v>1636.7166666678968</v>
      </c>
      <c r="N22" s="181"/>
      <c r="O22" s="182">
        <v>1575016.9999997062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110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9</v>
      </c>
      <c r="H25" s="126">
        <v>2</v>
      </c>
      <c r="I25" s="103">
        <v>24</v>
      </c>
      <c r="J25" s="140"/>
      <c r="K25" s="133">
        <v>29</v>
      </c>
      <c r="L25" s="140"/>
      <c r="M25" s="133">
        <v>17</v>
      </c>
      <c r="N25" s="140"/>
      <c r="O25" s="133">
        <v>37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0.9962987947982146</v>
      </c>
      <c r="H27" s="128">
        <f>1-H22/H23/H24</f>
        <v>0.9993118019132985</v>
      </c>
      <c r="I27" s="129">
        <f>1-I22/I23/I24</f>
        <v>0.997303177185304</v>
      </c>
      <c r="J27" s="141"/>
      <c r="K27" s="104">
        <f>1-K22/K23/K24</f>
        <v>0.9855879459479551</v>
      </c>
      <c r="L27" s="141"/>
      <c r="M27" s="104">
        <f>1-M22/M23/M24</f>
        <v>0.9983014563442633</v>
      </c>
      <c r="N27" s="141"/>
      <c r="O27" s="104">
        <f>1-O22/O23/O24</f>
        <v>0.9748975272339014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0.30181086519114686</v>
      </c>
      <c r="H29" s="131">
        <f>+H25/H24*100</f>
        <v>0.14154281670205238</v>
      </c>
      <c r="I29" s="130">
        <f>+I25/I24*100</f>
        <v>0.7714313265404519</v>
      </c>
      <c r="J29" s="142"/>
      <c r="K29" s="105">
        <f>+K25/K24*100</f>
        <v>0.28292682926829266</v>
      </c>
      <c r="L29" s="142"/>
      <c r="M29" s="105">
        <f>+M25/M24</f>
        <v>0.15454545454545454</v>
      </c>
      <c r="N29" s="142"/>
      <c r="O29" s="105">
        <f>+O25/O24*100</f>
        <v>0.5165794066317626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0.6098655842958366</v>
      </c>
      <c r="H32" s="198">
        <f>+(H27-H19)/(1-H19)</f>
        <v>0.8942535207895648</v>
      </c>
      <c r="I32" s="198">
        <f>+(I27-I19)/(1-I19)</f>
        <v>0.16117486323608338</v>
      </c>
      <c r="J32" s="198"/>
      <c r="K32" s="198">
        <f>+(K27-K19)/(1-K19)</f>
        <v>-0.6590369577581364</v>
      </c>
      <c r="L32" s="198"/>
      <c r="M32" s="198">
        <f>+(M27-M19)/(1-M19)</f>
        <v>-0.713969380158225</v>
      </c>
      <c r="N32" s="198"/>
      <c r="O32" s="199">
        <f>+(O27-O19)/(1-O19)</f>
        <v>-0.5257079417795224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0.6098655842958366</v>
      </c>
      <c r="H33" s="194">
        <f aca="true" t="shared" si="0" ref="H33:O33">IF(H32&gt;0,H32,0)</f>
        <v>0.8942535207895648</v>
      </c>
      <c r="I33" s="194">
        <f t="shared" si="0"/>
        <v>0.16117486323608338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0.4884561606929714</v>
      </c>
      <c r="H34" s="194">
        <f>+(H20-H29)/H20</f>
        <v>0.8724839489170699</v>
      </c>
      <c r="I34" s="194">
        <f>+(I20-I29)/I20</f>
        <v>0.22856867345954812</v>
      </c>
      <c r="J34" s="194"/>
      <c r="K34" s="194">
        <f>+(K20-K29)/K20</f>
        <v>0.4341463414634147</v>
      </c>
      <c r="L34" s="194"/>
      <c r="M34" s="194">
        <f>+(M20-M29)/M20</f>
        <v>0.7792207792207793</v>
      </c>
      <c r="N34" s="194"/>
      <c r="O34" s="201">
        <f>+(O20-O29)/O20</f>
        <v>0.2513341932873005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1.0983217449888079</v>
      </c>
      <c r="H35" s="194">
        <f aca="true" t="shared" si="1" ref="H35:O35">+H34+H33</f>
        <v>1.7667374697066347</v>
      </c>
      <c r="I35" s="194">
        <f t="shared" si="1"/>
        <v>0.3897435366956315</v>
      </c>
      <c r="J35" s="194"/>
      <c r="K35" s="194">
        <f t="shared" si="1"/>
        <v>0.4341463414634147</v>
      </c>
      <c r="L35" s="194"/>
      <c r="M35" s="194">
        <f t="shared" si="1"/>
        <v>0.7792207792207793</v>
      </c>
      <c r="N35" s="194"/>
      <c r="O35" s="201">
        <f t="shared" si="1"/>
        <v>0.2513341932873005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1.0983217449888079</v>
      </c>
      <c r="H36" s="194">
        <f aca="true" t="shared" si="2" ref="H36:O36">IF(H35&gt;0,H35,0)</f>
        <v>1.7667374697066347</v>
      </c>
      <c r="I36" s="194">
        <f t="shared" si="2"/>
        <v>0.3897435366956315</v>
      </c>
      <c r="J36" s="194"/>
      <c r="K36" s="194">
        <f t="shared" si="2"/>
        <v>0.4341463414634147</v>
      </c>
      <c r="L36" s="194"/>
      <c r="M36" s="194">
        <f t="shared" si="2"/>
        <v>0.7792207792207793</v>
      </c>
      <c r="N36" s="194"/>
      <c r="O36" s="201">
        <f t="shared" si="2"/>
        <v>0.2513341932873005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211151.8502460956</v>
      </c>
      <c r="H37" s="194">
        <f aca="true" t="shared" si="3" ref="H37:O37">+H36*H24*H18</f>
        <v>41512.63634324105</v>
      </c>
      <c r="I37" s="194">
        <f t="shared" si="3"/>
        <v>5760.735336932465</v>
      </c>
      <c r="J37" s="194"/>
      <c r="K37" s="194">
        <f t="shared" si="3"/>
        <v>35319.65000000001</v>
      </c>
      <c r="L37" s="194"/>
      <c r="M37" s="194">
        <f t="shared" si="3"/>
        <v>12262.37142857143</v>
      </c>
      <c r="N37" s="194"/>
      <c r="O37" s="201">
        <f t="shared" si="3"/>
        <v>8828.088405797102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211151.8502460956</v>
      </c>
      <c r="H38" s="205">
        <f aca="true" t="shared" si="4" ref="H38:O38">IF(H37&gt;0,H37,0)</f>
        <v>41512.63634324105</v>
      </c>
      <c r="I38" s="205">
        <f t="shared" si="4"/>
        <v>5760.735336932465</v>
      </c>
      <c r="J38" s="206"/>
      <c r="K38" s="205">
        <f t="shared" si="4"/>
        <v>35319.65000000001</v>
      </c>
      <c r="L38" s="206"/>
      <c r="M38" s="205">
        <f t="shared" si="4"/>
        <v>12262.37142857143</v>
      </c>
      <c r="N38" s="206"/>
      <c r="O38" s="207">
        <f t="shared" si="4"/>
        <v>8828.088405797102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211151.8502460956</v>
      </c>
      <c r="H41" s="108">
        <f>H38</f>
        <v>41512.63634324105</v>
      </c>
      <c r="I41" s="108">
        <f>I38</f>
        <v>5760.735336932465</v>
      </c>
      <c r="J41" s="143"/>
      <c r="K41" s="108">
        <f>K38</f>
        <v>35319.65000000001</v>
      </c>
      <c r="L41" s="143"/>
      <c r="M41" s="108">
        <f>M38</f>
        <v>12262.37142857143</v>
      </c>
      <c r="N41" s="143"/>
      <c r="O41" s="108">
        <f>O38</f>
        <v>8828.088405797102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39264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2010-12-21T14:39:52Z</cp:lastPrinted>
  <dcterms:created xsi:type="dcterms:W3CDTF">1998-04-21T14:04:37Z</dcterms:created>
  <dcterms:modified xsi:type="dcterms:W3CDTF">2012-02-02T14:22:36Z</dcterms:modified>
  <cp:category/>
  <cp:version/>
  <cp:contentType/>
  <cp:contentStatus/>
</cp:coreProperties>
</file>