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<sst xmlns="http://schemas.openxmlformats.org/spreadsheetml/2006/main" count="89" uniqueCount="82">
  <si>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</si>
  <si>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</si>
  <si>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</si>
  <si>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</si>
  <si>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</si>
  <si>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</si>
  <si>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</si>
  <si>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</si>
  <si>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</si>
  <si>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</si>
  <si>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</si>
  <si>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</si>
  <si>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</si>
  <si>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</si>
  <si>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</si>
  <si>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</si>
  <si>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</si>
  <si>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</si>
  <si>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</si>
  <si>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</si>
  <si>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</si>
  <si>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</si>
  <si>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</si>
  <si>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</si>
  <si>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</si>
  <si>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</si>
  <si>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</si>
  <si>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</si>
  <si>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</si>
  <si>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</si>
  <si>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</si>
  <si>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</si>
  <si>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</si>
  <si>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</si>
  <si>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</si>
  <si>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</si>
  <si>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</si>
  <si>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</si>
  <si>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</si>
  <si>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</si>
  <si>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</si>
  <si>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</si>
  <si>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</si>
  <si>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</si>
  <si>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</si>
  <si>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</si>
  <si>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</si>
  <si>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</si>
  <si>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</si>
  <si>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</si>
  <si>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</si>
  <si>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</si>
  <si>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</si>
  <si>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</si>
  <si>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</si>
  <si>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</si>
  <si>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</si>
  <si>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</si>
  <si>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</si>
  <si>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</si>
  <si>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</si>
  <si>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</si>
  <si>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</si>
  <si>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</si>
  <si>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</si>
  <si>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</si>
  <si>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</si>
  <si>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</si>
  <si>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</si>
  <si>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</si>
  <si>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</si>
  <si>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</si>
  <si>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</si>
  <si>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</si>
  <si>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</si>
  <si>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</si>
  <si>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</si>
  <si>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junio de 2007</t>
  </si>
  <si>
    <t>Total</t>
  </si>
  <si>
    <t>Total según Res. ENRE N° 149/10</t>
  </si>
  <si>
    <t>DIFERENCIA</t>
  </si>
  <si>
    <t>ANEXO VII al Memorandum  D.T.E.E. N°  719/2011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</si>
</sst>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7.2812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39234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212017.79985365804</v>
      </c>
      <c r="K18" s="214" t="s">
        <v>76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41594.16723479107</v>
      </c>
      <c r="K19" s="214" t="s">
        <v>76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3485.4194013493347</v>
      </c>
      <c r="K20" s="214" t="s">
        <v>76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43808.106149749256</v>
      </c>
      <c r="K23" s="214" t="s">
        <v>76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12671.117142857145</v>
      </c>
      <c r="K24" s="80">
        <f>J24*0.5</f>
        <v>6335.558571428573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5985.189855072462</v>
      </c>
      <c r="K26" s="80">
        <f>J26*0.5</f>
        <v>2992.594927536231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f>SUM(J17:J27)+K24+K26</f>
        <v>328889.9531364421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316363.6735138055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12526.279622636619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A13">
      <selection activeCell="I36" sqref="I3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719/2011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junio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44</v>
      </c>
      <c r="E14" s="228"/>
      <c r="F14" s="112"/>
      <c r="G14" s="230" t="s">
        <v>37</v>
      </c>
      <c r="H14" s="230"/>
      <c r="I14" s="230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31" t="s">
        <v>46</v>
      </c>
      <c r="E15" s="231"/>
      <c r="F15" s="112"/>
      <c r="G15" s="229" t="s">
        <v>47</v>
      </c>
      <c r="H15" s="229"/>
      <c r="I15" s="229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54</v>
      </c>
      <c r="D22" s="151" t="s">
        <v>63</v>
      </c>
      <c r="E22" s="152" t="s">
        <v>57</v>
      </c>
      <c r="F22" s="116"/>
      <c r="G22" s="178">
        <v>95567.80000003462</v>
      </c>
      <c r="H22" s="179">
        <v>8238.916666769888</v>
      </c>
      <c r="I22" s="180">
        <v>78535.94861913606</v>
      </c>
      <c r="J22" s="181"/>
      <c r="K22" s="182">
        <v>713839.9999999587</v>
      </c>
      <c r="L22" s="181"/>
      <c r="M22" s="182">
        <v>1643.5833333349437</v>
      </c>
      <c r="N22" s="181"/>
      <c r="O22" s="182">
        <v>1399317.6666663263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65</v>
      </c>
      <c r="E24" s="155" t="s">
        <v>59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110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55</v>
      </c>
      <c r="E25" s="150" t="s">
        <v>60</v>
      </c>
      <c r="F25" s="119"/>
      <c r="G25" s="125">
        <v>9</v>
      </c>
      <c r="H25" s="126">
        <v>2</v>
      </c>
      <c r="I25" s="103">
        <v>27</v>
      </c>
      <c r="J25" s="140"/>
      <c r="K25" s="133">
        <v>28</v>
      </c>
      <c r="L25" s="140"/>
      <c r="M25" s="133">
        <v>15</v>
      </c>
      <c r="N25" s="140"/>
      <c r="O25" s="133">
        <v>41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45</v>
      </c>
      <c r="D27" s="157" t="s">
        <v>24</v>
      </c>
      <c r="E27" s="158"/>
      <c r="F27" s="120"/>
      <c r="G27" s="127">
        <f>1-G22/G23/G24</f>
        <v>0.9963415270925386</v>
      </c>
      <c r="H27" s="128">
        <f>1-H22/H23/H24</f>
        <v>0.9993343838632488</v>
      </c>
      <c r="I27" s="129">
        <f>1-I22/I23/I24</f>
        <v>0.9971182890494495</v>
      </c>
      <c r="J27" s="141"/>
      <c r="K27" s="104">
        <f>1-K22/K23/K24</f>
        <v>0.9920498941975726</v>
      </c>
      <c r="L27" s="141"/>
      <c r="M27" s="104">
        <f>1-M22/M23/M24</f>
        <v>0.9982943302891917</v>
      </c>
      <c r="N27" s="141"/>
      <c r="O27" s="104">
        <f>1-O22/O23/O24</f>
        <v>0.9776978066785192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25</v>
      </c>
      <c r="E29" s="160" t="s">
        <v>61</v>
      </c>
      <c r="F29" s="120"/>
      <c r="G29" s="131">
        <f>+G25/G24*100</f>
        <v>0.30181086519114686</v>
      </c>
      <c r="H29" s="131">
        <f>+H25/H24*100</f>
        <v>0.14154281670205238</v>
      </c>
      <c r="I29" s="130">
        <f>+I25/I24*100</f>
        <v>0.8678602423580085</v>
      </c>
      <c r="J29" s="142"/>
      <c r="K29" s="105">
        <f>+K25/K24*100</f>
        <v>0.27317073170731704</v>
      </c>
      <c r="L29" s="142"/>
      <c r="M29" s="105">
        <f>+M25/M24</f>
        <v>0.13636363636363635</v>
      </c>
      <c r="N29" s="142"/>
      <c r="O29" s="105">
        <f>+O25/O24*100</f>
        <v>0.5724258289703316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73</v>
      </c>
      <c r="C32" s="195" t="s">
        <v>68</v>
      </c>
      <c r="D32" s="196"/>
      <c r="E32" s="197"/>
      <c r="F32" s="196"/>
      <c r="G32" s="198">
        <f>+(G27-G19)/(1-G19)</f>
        <v>0.6143698843194537</v>
      </c>
      <c r="H32" s="198">
        <f>+(H27-H19)/(1-H19)</f>
        <v>0.8977233963197286</v>
      </c>
      <c r="I32" s="198">
        <f>+(I27-I19)/(1-I19)</f>
        <v>0.10366688940887021</v>
      </c>
      <c r="J32" s="198"/>
      <c r="K32" s="198">
        <f>+(K27-K19)/(1-K19)</f>
        <v>0.08482723582049187</v>
      </c>
      <c r="L32" s="198"/>
      <c r="M32" s="198">
        <f>+(M27-M19)/(1-M19)</f>
        <v>-0.7211601521779855</v>
      </c>
      <c r="N32" s="198"/>
      <c r="O32" s="199">
        <f>+(O27-O19)/(1-O19)</f>
        <v>-0.35550922758650016</v>
      </c>
      <c r="P32" s="190"/>
    </row>
    <row r="33" spans="1:16" s="191" customFormat="1" ht="19.5" customHeight="1" hidden="1">
      <c r="A33" s="189"/>
      <c r="B33" s="225"/>
      <c r="C33" s="200" t="s">
        <v>69</v>
      </c>
      <c r="D33" s="192"/>
      <c r="E33" s="193"/>
      <c r="F33" s="192"/>
      <c r="G33" s="194">
        <f>IF(G32&gt;0,G32,0)</f>
        <v>0.6143698843194537</v>
      </c>
      <c r="H33" s="194">
        <f aca="true" t="shared" si="0" ref="H33:O33">IF(H32&gt;0,H32,0)</f>
        <v>0.8977233963197286</v>
      </c>
      <c r="I33" s="194">
        <f t="shared" si="0"/>
        <v>0.10366688940887021</v>
      </c>
      <c r="J33" s="194"/>
      <c r="K33" s="194">
        <f t="shared" si="0"/>
        <v>0.08482723582049187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70</v>
      </c>
      <c r="D34" s="192"/>
      <c r="E34" s="193"/>
      <c r="F34" s="192"/>
      <c r="G34" s="194">
        <f>+(G20-G29)/G20</f>
        <v>0.4884561606929714</v>
      </c>
      <c r="H34" s="194">
        <f>+(H20-H29)/H20</f>
        <v>0.8724839489170699</v>
      </c>
      <c r="I34" s="194">
        <f>+(I20-I29)/I20</f>
        <v>0.13213975764199148</v>
      </c>
      <c r="J34" s="194"/>
      <c r="K34" s="194">
        <f>+(K20-K29)/K20</f>
        <v>0.4536585365853659</v>
      </c>
      <c r="L34" s="194"/>
      <c r="M34" s="194">
        <f>+(M20-M29)/M20</f>
        <v>0.8051948051948052</v>
      </c>
      <c r="N34" s="194"/>
      <c r="O34" s="201">
        <f>+(O20-O29)/O20</f>
        <v>0.17039734931835998</v>
      </c>
      <c r="P34" s="190"/>
    </row>
    <row r="35" spans="1:16" s="191" customFormat="1" ht="19.5" customHeight="1" hidden="1">
      <c r="A35" s="189"/>
      <c r="B35" s="225"/>
      <c r="C35" s="200" t="s">
        <v>71</v>
      </c>
      <c r="D35" s="192"/>
      <c r="E35" s="193"/>
      <c r="F35" s="192"/>
      <c r="G35" s="194">
        <f>+G34+G33</f>
        <v>1.1028260450124252</v>
      </c>
      <c r="H35" s="194">
        <f aca="true" t="shared" si="1" ref="H35:O35">+H34+H33</f>
        <v>1.7702073452367986</v>
      </c>
      <c r="I35" s="194">
        <f t="shared" si="1"/>
        <v>0.23580664705086168</v>
      </c>
      <c r="J35" s="194"/>
      <c r="K35" s="194">
        <f t="shared" si="1"/>
        <v>0.5384857724058578</v>
      </c>
      <c r="L35" s="194"/>
      <c r="M35" s="194">
        <f t="shared" si="1"/>
        <v>0.8051948051948052</v>
      </c>
      <c r="N35" s="194"/>
      <c r="O35" s="201">
        <f t="shared" si="1"/>
        <v>0.17039734931835998</v>
      </c>
      <c r="P35" s="190"/>
    </row>
    <row r="36" spans="1:16" s="191" customFormat="1" ht="19.5" customHeight="1" hidden="1">
      <c r="A36" s="189"/>
      <c r="B36" s="225"/>
      <c r="C36" s="200" t="s">
        <v>69</v>
      </c>
      <c r="D36" s="192"/>
      <c r="E36" s="193"/>
      <c r="F36" s="192"/>
      <c r="G36" s="194">
        <f>IF(G35&gt;0,G35,0)</f>
        <v>1.1028260450124252</v>
      </c>
      <c r="H36" s="194">
        <f aca="true" t="shared" si="2" ref="H36:O36">IF(H35&gt;0,H35,0)</f>
        <v>1.7702073452367986</v>
      </c>
      <c r="I36" s="194">
        <f t="shared" si="2"/>
        <v>0.23580664705086168</v>
      </c>
      <c r="J36" s="194"/>
      <c r="K36" s="194">
        <f t="shared" si="2"/>
        <v>0.5384857724058578</v>
      </c>
      <c r="L36" s="194"/>
      <c r="M36" s="194">
        <f t="shared" si="2"/>
        <v>0.8051948051948052</v>
      </c>
      <c r="N36" s="194"/>
      <c r="O36" s="201">
        <f t="shared" si="2"/>
        <v>0.17039734931835998</v>
      </c>
      <c r="P36" s="190"/>
    </row>
    <row r="37" spans="1:16" s="191" customFormat="1" ht="19.5" customHeight="1" hidden="1">
      <c r="A37" s="189"/>
      <c r="B37" s="225"/>
      <c r="C37" s="200" t="s">
        <v>72</v>
      </c>
      <c r="D37" s="192"/>
      <c r="E37" s="193"/>
      <c r="F37" s="192"/>
      <c r="G37" s="194">
        <f>+G36*G24*G18</f>
        <v>212017.79985365804</v>
      </c>
      <c r="H37" s="194">
        <f aca="true" t="shared" si="3" ref="H37:O37">+H36*H24*H18</f>
        <v>41594.16723479107</v>
      </c>
      <c r="I37" s="194">
        <f t="shared" si="3"/>
        <v>3485.4194013493347</v>
      </c>
      <c r="J37" s="194"/>
      <c r="K37" s="194">
        <f t="shared" si="3"/>
        <v>43808.106149749256</v>
      </c>
      <c r="L37" s="194"/>
      <c r="M37" s="194">
        <f t="shared" si="3"/>
        <v>12671.117142857145</v>
      </c>
      <c r="N37" s="194"/>
      <c r="O37" s="201">
        <f t="shared" si="3"/>
        <v>5985.189855072462</v>
      </c>
      <c r="P37" s="190"/>
    </row>
    <row r="38" spans="1:16" s="191" customFormat="1" ht="19.5" customHeight="1" hidden="1" thickBot="1">
      <c r="A38" s="189"/>
      <c r="B38" s="225"/>
      <c r="C38" s="202" t="s">
        <v>69</v>
      </c>
      <c r="D38" s="203"/>
      <c r="E38" s="204"/>
      <c r="F38" s="203"/>
      <c r="G38" s="205">
        <f>IF(G37&gt;0,G37,0)</f>
        <v>212017.79985365804</v>
      </c>
      <c r="H38" s="205">
        <f aca="true" t="shared" si="4" ref="H38:O38">IF(H37&gt;0,H37,0)</f>
        <v>41594.16723479107</v>
      </c>
      <c r="I38" s="205">
        <f t="shared" si="4"/>
        <v>3485.4194013493347</v>
      </c>
      <c r="J38" s="206"/>
      <c r="K38" s="205">
        <f t="shared" si="4"/>
        <v>43808.106149749256</v>
      </c>
      <c r="L38" s="206"/>
      <c r="M38" s="205">
        <f t="shared" si="4"/>
        <v>12671.117142857145</v>
      </c>
      <c r="N38" s="206"/>
      <c r="O38" s="207">
        <f t="shared" si="4"/>
        <v>5985.189855072462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26</v>
      </c>
      <c r="E41" s="227"/>
      <c r="F41" s="106"/>
      <c r="G41" s="108">
        <f>G38</f>
        <v>212017.79985365804</v>
      </c>
      <c r="H41" s="108">
        <f>H38</f>
        <v>41594.16723479107</v>
      </c>
      <c r="I41" s="108">
        <f>I38</f>
        <v>3485.4194013493347</v>
      </c>
      <c r="J41" s="143"/>
      <c r="K41" s="108">
        <f>K38</f>
        <v>43808.106149749256</v>
      </c>
      <c r="L41" s="143"/>
      <c r="M41" s="108">
        <f>M38</f>
        <v>12671.117142857145</v>
      </c>
      <c r="N41" s="143"/>
      <c r="O41" s="108">
        <f>O38</f>
        <v>5985.189855072462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39234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2010-12-21T14:38:01Z</cp:lastPrinted>
  <dcterms:created xsi:type="dcterms:W3CDTF">1998-04-21T14:04:37Z</dcterms:created>
  <dcterms:modified xsi:type="dcterms:W3CDTF">2012-02-02T14:22:21Z</dcterms:modified>
  <cp:category/>
  <cp:version/>
  <cp:contentType/>
  <cp:contentStatus/>
</cp:coreProperties>
</file>