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59" activeTab="0"/>
  </bookViews>
  <sheets>
    <sheet name="tot-0706" sheetId="1" r:id="rId1"/>
    <sheet name="RE-0706" sheetId="2" r:id="rId2"/>
  </sheets>
  <definedNames>
    <definedName name="_xlnm.Print_Area" localSheetId="1">'RE-0706'!$A$1:$V$44</definedName>
    <definedName name="_xlnm.Print_Area" localSheetId="0">'tot-0706'!$A$1:$K$29</definedName>
    <definedName name="DD">[0]!DD</definedName>
    <definedName name="DDD">[0]!DDD</definedName>
    <definedName name="DISTROCUYO">[0]!DISTROCUYO</definedName>
    <definedName name="INICIO" localSheetId="1">'RE-0706'!INICIO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<sst xmlns="http://schemas.openxmlformats.org/spreadsheetml/2006/main" count="69" uniqueCount="51">
  <si>
    <t>SISTEMA DE TRANSPORTE DE ENERGÍA ELÉCTRICA EN ALTA TENSIÓN</t>
  </si>
  <si>
    <t>TRANSENER S.A.</t>
  </si>
  <si>
    <t>RESISTENCIA</t>
  </si>
  <si>
    <t>EQUIPO</t>
  </si>
  <si>
    <t xml:space="preserve">EZEIZA </t>
  </si>
  <si>
    <t>CS1</t>
  </si>
  <si>
    <t>CS2</t>
  </si>
  <si>
    <t>CS3</t>
  </si>
  <si>
    <t>CS4</t>
  </si>
  <si>
    <t>CS5</t>
  </si>
  <si>
    <t>CS6</t>
  </si>
  <si>
    <t xml:space="preserve">ENTE NACIONAL REGULADOR </t>
  </si>
  <si>
    <t>DE LA ELECTRICIDAD</t>
  </si>
  <si>
    <t>Equipamiento propio</t>
  </si>
  <si>
    <t>3.-</t>
  </si>
  <si>
    <t>POTENCIA REACTIVA</t>
  </si>
  <si>
    <t xml:space="preserve">TOTAL </t>
  </si>
  <si>
    <t>N°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</si>
  <si>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</si>
  <si>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</si>
  <si>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</si>
  <si>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</si>
  <si>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</si>
  <si>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</si>
  <si>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</si>
  <si>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</si>
  <si>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AUT.</t>
  </si>
  <si>
    <t>RESTANTE
FORZADA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</si>
  <si>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</si>
  <si>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</si>
  <si>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</si>
  <si>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PENALIZAC.
PROGRAM.</t>
  </si>
  <si>
    <t>Por Transformador por cada MVA    $ =</t>
  </si>
  <si>
    <t>Coeficiente de penalización por salida forzada   =</t>
  </si>
  <si>
    <t>ESTACIÓN
TRANSFORMADORA</t>
  </si>
  <si>
    <t>POT.
[MVA]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</si>
  <si>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</si>
  <si>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</si>
  <si>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</si>
  <si>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</si>
  <si>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R1L5RS</t>
  </si>
  <si>
    <t>P</t>
  </si>
  <si>
    <t>Desde el 01 al 30 de junio de 2007</t>
  </si>
  <si>
    <t>RF</t>
  </si>
  <si>
    <t>Valores remuneratorios según Decretos PEN  1462/05 y 1460/05</t>
  </si>
  <si>
    <t xml:space="preserve">P - PROGRAMADA                </t>
  </si>
  <si>
    <t>RF - RESTANTE FORZADA ( proveniente de horas anteriores )</t>
  </si>
  <si>
    <t>TOTAL DE PENALIZACIONES</t>
  </si>
  <si>
    <t>Total según Res. ENRE N° 149/10</t>
  </si>
  <si>
    <t>DIFERENCIA</t>
  </si>
  <si>
    <t>ANEXO II al Memorandum D.T.E.E. N°   719/2011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</si>
</sst>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\-yyyy"/>
    <numFmt numFmtId="198" formatCode="&quot;$&quot;\ #,##0.0;&quot;$&quot;\ \-#,##0.0"/>
    <numFmt numFmtId="199" formatCode="&quot;$&quot;\ #,##0.000;&quot;$&quot;\ \-#,##0.00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.000_);[Red]\(#,##0.000\)"/>
    <numFmt numFmtId="210" formatCode="#,##0.0000_);[Red]\(#,##0.0000\)"/>
    <numFmt numFmtId="211" formatCode="#,##0.00000_);[Red]\(#,##0.00000\)"/>
    <numFmt numFmtId="212" formatCode="#,##0.000000_);[Red]\(#,##0.000000\)"/>
    <numFmt numFmtId="213" formatCode="#,##0.0"/>
    <numFmt numFmtId="214" formatCode="0.0\ \k\V"/>
    <numFmt numFmtId="215" formatCode="0.00\ &quot;km&quot;"/>
    <numFmt numFmtId="216" formatCode="0.00\ &quot;MVA&quot;"/>
    <numFmt numFmtId="217" formatCode="dd/mm/yy"/>
    <numFmt numFmtId="218" formatCode="d\-m"/>
    <numFmt numFmtId="219" formatCode="dd/mm/\a\a\a\a\ hh:\n\n"/>
    <numFmt numFmtId="220" formatCode="d\-m\-yy\ h:mm"/>
    <numFmt numFmtId="221" formatCode="0.0000"/>
    <numFmt numFmtId="222" formatCode="[$€-2]\ #,##0.00_);[Red]\([$€-2]\ 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3" xfId="0" applyFont="1" applyBorder="1" applyAlignment="1">
      <alignment horizontal="center"/>
    </xf>
    <xf numFmtId="176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4" fontId="16" fillId="0" borderId="1" xfId="0" applyNumberFormat="1" applyFont="1" applyFill="1" applyBorder="1" applyAlignment="1">
      <alignment horizontal="right"/>
    </xf>
    <xf numFmtId="176" fontId="4" fillId="0" borderId="4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Continuous"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2" fontId="4" fillId="0" borderId="7" xfId="0" applyNumberFormat="1" applyFont="1" applyBorder="1" applyAlignment="1">
      <alignment horizontal="center"/>
    </xf>
    <xf numFmtId="22" fontId="4" fillId="0" borderId="6" xfId="0" applyNumberFormat="1" applyFont="1" applyBorder="1" applyAlignment="1" applyProtection="1">
      <alignment horizontal="center"/>
      <protection/>
    </xf>
    <xf numFmtId="2" fontId="4" fillId="0" borderId="3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Fill="1" applyBorder="1" applyAlignment="1" applyProtection="1" quotePrefix="1">
      <alignment horizontal="center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7" fontId="12" fillId="0" borderId="9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1" fillId="0" borderId="0" xfId="0" applyFont="1" applyFill="1" applyBorder="1" applyAlignment="1" applyProtection="1">
      <alignment horizontal="centerContinuous"/>
      <protection/>
    </xf>
    <xf numFmtId="0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2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14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14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27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7" fontId="27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13" fillId="0" borderId="15" xfId="0" applyFont="1" applyBorder="1" applyAlignment="1">
      <alignment horizontal="center"/>
    </xf>
    <xf numFmtId="7" fontId="13" fillId="0" borderId="16" xfId="0" applyNumberFormat="1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NumberFormat="1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7" fontId="25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horizontal="center"/>
    </xf>
    <xf numFmtId="0" fontId="19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 applyProtection="1">
      <alignment horizontal="center" vertical="center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 applyProtection="1">
      <alignment horizontal="left"/>
      <protection/>
    </xf>
    <xf numFmtId="2" fontId="4" fillId="0" borderId="20" xfId="0" applyNumberFormat="1" applyFont="1" applyFill="1" applyBorder="1" applyAlignment="1" applyProtection="1" quotePrefix="1">
      <alignment horizontal="center"/>
      <protection/>
    </xf>
    <xf numFmtId="0" fontId="4" fillId="0" borderId="21" xfId="0" applyFont="1" applyBorder="1" applyAlignment="1">
      <alignment/>
    </xf>
    <xf numFmtId="0" fontId="27" fillId="0" borderId="0" xfId="0" applyFont="1" applyBorder="1" applyAlignment="1">
      <alignment/>
    </xf>
    <xf numFmtId="0" fontId="3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14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2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 quotePrefix="1">
      <alignment horizontal="left"/>
      <protection/>
    </xf>
    <xf numFmtId="0" fontId="0" fillId="0" borderId="26" xfId="0" applyFont="1" applyBorder="1" applyAlignment="1" applyProtection="1">
      <alignment horizontal="center"/>
      <protection/>
    </xf>
    <xf numFmtId="172" fontId="0" fillId="0" borderId="16" xfId="0" applyNumberFormat="1" applyFont="1" applyBorder="1" applyAlignment="1" applyProtection="1">
      <alignment horizontal="center"/>
      <protection/>
    </xf>
    <xf numFmtId="0" fontId="29" fillId="0" borderId="9" xfId="0" applyFont="1" applyBorder="1" applyAlignment="1" applyProtection="1" quotePrefix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176" fontId="16" fillId="0" borderId="3" xfId="0" applyNumberFormat="1" applyFont="1" applyFill="1" applyBorder="1" applyAlignment="1">
      <alignment horizontal="center"/>
    </xf>
    <xf numFmtId="176" fontId="16" fillId="0" borderId="27" xfId="0" applyNumberFormat="1" applyFont="1" applyFill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Continuous"/>
    </xf>
    <xf numFmtId="0" fontId="34" fillId="0" borderId="25" xfId="0" applyFont="1" applyBorder="1" applyAlignment="1">
      <alignment horizontal="center"/>
    </xf>
    <xf numFmtId="0" fontId="36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 applyProtection="1">
      <alignment horizontal="left" vertical="top"/>
      <protection/>
    </xf>
    <xf numFmtId="0" fontId="34" fillId="0" borderId="0" xfId="0" applyFont="1" applyAlignment="1">
      <alignment/>
    </xf>
    <xf numFmtId="0" fontId="34" fillId="0" borderId="13" xfId="0" applyFont="1" applyBorder="1" applyAlignment="1">
      <alignment/>
    </xf>
    <xf numFmtId="4" fontId="38" fillId="0" borderId="0" xfId="0" applyNumberFormat="1" applyFont="1" applyFill="1" applyBorder="1" applyAlignment="1">
      <alignment horizontal="center"/>
    </xf>
    <xf numFmtId="0" fontId="34" fillId="0" borderId="0" xfId="0" applyFont="1" applyBorder="1" applyAlignment="1">
      <alignment/>
    </xf>
    <xf numFmtId="7" fontId="37" fillId="0" borderId="0" xfId="0" applyNumberFormat="1" applyFont="1" applyFill="1" applyBorder="1" applyAlignment="1">
      <alignment horizontal="right"/>
    </xf>
    <xf numFmtId="0" fontId="34" fillId="0" borderId="14" xfId="0" applyFont="1" applyBorder="1" applyAlignment="1">
      <alignment/>
    </xf>
    <xf numFmtId="0" fontId="39" fillId="2" borderId="9" xfId="0" applyFont="1" applyFill="1" applyBorder="1" applyAlignment="1" applyProtection="1">
      <alignment horizontal="center" vertical="center"/>
      <protection/>
    </xf>
    <xf numFmtId="176" fontId="40" fillId="2" borderId="28" xfId="0" applyNumberFormat="1" applyFont="1" applyFill="1" applyBorder="1" applyAlignment="1" applyProtection="1">
      <alignment horizontal="center"/>
      <protection/>
    </xf>
    <xf numFmtId="0" fontId="40" fillId="2" borderId="22" xfId="0" applyFont="1" applyFill="1" applyBorder="1" applyAlignment="1">
      <alignment horizontal="center"/>
    </xf>
    <xf numFmtId="176" fontId="40" fillId="2" borderId="3" xfId="0" applyNumberFormat="1" applyFont="1" applyFill="1" applyBorder="1" applyAlignment="1" applyProtection="1">
      <alignment horizontal="center"/>
      <protection/>
    </xf>
    <xf numFmtId="0" fontId="40" fillId="2" borderId="0" xfId="0" applyFont="1" applyFill="1" applyBorder="1" applyAlignment="1">
      <alignment horizontal="center"/>
    </xf>
    <xf numFmtId="172" fontId="40" fillId="2" borderId="5" xfId="0" applyNumberFormat="1" applyFont="1" applyFill="1" applyBorder="1" applyAlignment="1" applyProtection="1">
      <alignment horizontal="center"/>
      <protection/>
    </xf>
    <xf numFmtId="0" fontId="31" fillId="3" borderId="9" xfId="0" applyFont="1" applyFill="1" applyBorder="1" applyAlignment="1">
      <alignment horizontal="center" vertical="center" wrapText="1"/>
    </xf>
    <xf numFmtId="0" fontId="44" fillId="3" borderId="29" xfId="0" applyFont="1" applyFill="1" applyBorder="1" applyAlignment="1">
      <alignment horizontal="center"/>
    </xf>
    <xf numFmtId="2" fontId="44" fillId="3" borderId="3" xfId="0" applyNumberFormat="1" applyFont="1" applyFill="1" applyBorder="1" applyAlignment="1">
      <alignment horizontal="center"/>
    </xf>
    <xf numFmtId="4" fontId="44" fillId="3" borderId="9" xfId="0" applyNumberFormat="1" applyFont="1" applyFill="1" applyBorder="1" applyAlignment="1">
      <alignment horizontal="center"/>
    </xf>
    <xf numFmtId="0" fontId="41" fillId="4" borderId="15" xfId="0" applyFont="1" applyFill="1" applyBorder="1" applyAlignment="1" applyProtection="1">
      <alignment horizontal="centerContinuous" vertical="center" wrapText="1"/>
      <protection/>
    </xf>
    <xf numFmtId="0" fontId="41" fillId="4" borderId="16" xfId="0" applyFont="1" applyFill="1" applyBorder="1" applyAlignment="1">
      <alignment horizontal="centerContinuous" vertical="center"/>
    </xf>
    <xf numFmtId="0" fontId="42" fillId="4" borderId="30" xfId="0" applyFont="1" applyFill="1" applyBorder="1" applyAlignment="1">
      <alignment horizontal="center"/>
    </xf>
    <xf numFmtId="0" fontId="42" fillId="4" borderId="31" xfId="0" applyFont="1" applyFill="1" applyBorder="1" applyAlignment="1">
      <alignment horizontal="center"/>
    </xf>
    <xf numFmtId="176" fontId="42" fillId="4" borderId="7" xfId="0" applyNumberFormat="1" applyFont="1" applyFill="1" applyBorder="1" applyAlignment="1" applyProtection="1" quotePrefix="1">
      <alignment horizontal="center"/>
      <protection/>
    </xf>
    <xf numFmtId="176" fontId="42" fillId="4" borderId="32" xfId="0" applyNumberFormat="1" applyFont="1" applyFill="1" applyBorder="1" applyAlignment="1" applyProtection="1" quotePrefix="1">
      <alignment horizontal="center"/>
      <protection/>
    </xf>
    <xf numFmtId="4" fontId="42" fillId="4" borderId="33" xfId="0" applyNumberFormat="1" applyFont="1" applyFill="1" applyBorder="1" applyAlignment="1">
      <alignment horizontal="center"/>
    </xf>
    <xf numFmtId="4" fontId="42" fillId="4" borderId="16" xfId="0" applyNumberFormat="1" applyFont="1" applyFill="1" applyBorder="1" applyAlignment="1">
      <alignment horizontal="center"/>
    </xf>
    <xf numFmtId="0" fontId="43" fillId="5" borderId="9" xfId="0" applyFont="1" applyFill="1" applyBorder="1" applyAlignment="1">
      <alignment horizontal="center" vertical="center" wrapText="1"/>
    </xf>
    <xf numFmtId="0" fontId="45" fillId="5" borderId="29" xfId="0" applyFont="1" applyFill="1" applyBorder="1" applyAlignment="1">
      <alignment horizontal="center"/>
    </xf>
    <xf numFmtId="176" fontId="45" fillId="5" borderId="3" xfId="0" applyNumberFormat="1" applyFont="1" applyFill="1" applyBorder="1" applyAlignment="1" applyProtection="1" quotePrefix="1">
      <alignment horizontal="center"/>
      <protection/>
    </xf>
    <xf numFmtId="4" fontId="45" fillId="5" borderId="9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7" fontId="16" fillId="0" borderId="29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5" fillId="0" borderId="11" xfId="0" applyNumberFormat="1" applyFont="1" applyBorder="1" applyAlignment="1">
      <alignment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80" fontId="40" fillId="2" borderId="1" xfId="0" applyNumberFormat="1" applyFont="1" applyFill="1" applyBorder="1" applyAlignment="1" applyProtection="1">
      <alignment horizontal="center"/>
      <protection/>
    </xf>
    <xf numFmtId="0" fontId="46" fillId="0" borderId="0" xfId="0" applyFont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0" fontId="49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22" fontId="4" fillId="0" borderId="34" xfId="0" applyNumberFormat="1" applyFont="1" applyBorder="1" applyAlignment="1" applyProtection="1">
      <alignment horizontal="center"/>
      <protection locked="0"/>
    </xf>
    <xf numFmtId="176" fontId="4" fillId="0" borderId="28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179" fontId="4" fillId="0" borderId="28" xfId="0" applyNumberFormat="1" applyFont="1" applyBorder="1" applyAlignment="1" applyProtection="1" quotePrefix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22" fontId="4" fillId="0" borderId="36" xfId="0" applyNumberFormat="1" applyFont="1" applyBorder="1" applyAlignment="1" applyProtection="1">
      <alignment horizontal="center"/>
      <protection locked="0"/>
    </xf>
    <xf numFmtId="176" fontId="4" fillId="0" borderId="4" xfId="0" applyNumberFormat="1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172" fontId="40" fillId="2" borderId="37" xfId="0" applyNumberFormat="1" applyFont="1" applyFill="1" applyBorder="1" applyAlignment="1" applyProtection="1">
      <alignment horizontal="center"/>
      <protection locked="0"/>
    </xf>
    <xf numFmtId="2" fontId="44" fillId="3" borderId="1" xfId="0" applyNumberFormat="1" applyFont="1" applyFill="1" applyBorder="1" applyAlignment="1" applyProtection="1">
      <alignment horizontal="center"/>
      <protection locked="0"/>
    </xf>
    <xf numFmtId="176" fontId="42" fillId="4" borderId="7" xfId="0" applyNumberFormat="1" applyFont="1" applyFill="1" applyBorder="1" applyAlignment="1" applyProtection="1" quotePrefix="1">
      <alignment horizontal="center"/>
      <protection locked="0"/>
    </xf>
    <xf numFmtId="176" fontId="42" fillId="4" borderId="32" xfId="0" applyNumberFormat="1" applyFont="1" applyFill="1" applyBorder="1" applyAlignment="1" applyProtection="1" quotePrefix="1">
      <alignment horizontal="center"/>
      <protection locked="0"/>
    </xf>
    <xf numFmtId="176" fontId="45" fillId="5" borderId="3" xfId="0" applyNumberFormat="1" applyFont="1" applyFill="1" applyBorder="1" applyAlignment="1" applyProtection="1" quotePrefix="1">
      <alignment horizontal="center"/>
      <protection locked="0"/>
    </xf>
    <xf numFmtId="172" fontId="40" fillId="2" borderId="38" xfId="0" applyNumberFormat="1" applyFont="1" applyFill="1" applyBorder="1" applyAlignment="1" applyProtection="1">
      <alignment horizontal="center"/>
      <protection locked="0"/>
    </xf>
    <xf numFmtId="2" fontId="44" fillId="3" borderId="28" xfId="0" applyNumberFormat="1" applyFont="1" applyFill="1" applyBorder="1" applyAlignment="1" applyProtection="1">
      <alignment horizontal="center"/>
      <protection locked="0"/>
    </xf>
    <xf numFmtId="176" fontId="42" fillId="4" borderId="39" xfId="0" applyNumberFormat="1" applyFont="1" applyFill="1" applyBorder="1" applyAlignment="1" applyProtection="1" quotePrefix="1">
      <alignment horizontal="center"/>
      <protection locked="0"/>
    </xf>
    <xf numFmtId="176" fontId="42" fillId="4" borderId="40" xfId="0" applyNumberFormat="1" applyFont="1" applyFill="1" applyBorder="1" applyAlignment="1" applyProtection="1" quotePrefix="1">
      <alignment horizontal="center"/>
      <protection locked="0"/>
    </xf>
    <xf numFmtId="176" fontId="45" fillId="5" borderId="28" xfId="0" applyNumberFormat="1" applyFont="1" applyFill="1" applyBorder="1" applyAlignment="1" applyProtection="1" quotePrefix="1">
      <alignment horizontal="center"/>
      <protection locked="0"/>
    </xf>
    <xf numFmtId="0" fontId="13" fillId="0" borderId="15" xfId="0" applyFont="1" applyBorder="1" applyAlignment="1">
      <alignment horizontal="center" vertical="center" wrapText="1"/>
    </xf>
    <xf numFmtId="7" fontId="13" fillId="0" borderId="16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114300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13" customWidth="1"/>
    <col min="2" max="2" width="7.7109375" style="13" customWidth="1"/>
    <col min="3" max="3" width="9.140625" style="13" customWidth="1"/>
    <col min="4" max="4" width="10.7109375" style="13" customWidth="1"/>
    <col min="5" max="5" width="9.57421875" style="13" customWidth="1"/>
    <col min="6" max="6" width="35.8515625" style="13" customWidth="1"/>
    <col min="7" max="7" width="19.8515625" style="13" customWidth="1"/>
    <col min="8" max="8" width="14.57421875" style="13" customWidth="1"/>
    <col min="9" max="9" width="18.7109375" style="13" bestFit="1" customWidth="1"/>
    <col min="10" max="10" width="12.28125" style="13" customWidth="1"/>
    <col min="11" max="11" width="15.7109375" style="13" customWidth="1"/>
    <col min="12" max="13" width="11.421875" style="13" customWidth="1"/>
    <col min="14" max="14" width="14.140625" style="13" customWidth="1"/>
    <col min="15" max="15" width="11.421875" style="13" customWidth="1"/>
    <col min="16" max="16" width="14.7109375" style="13" customWidth="1"/>
    <col min="17" max="17" width="11.421875" style="13" customWidth="1"/>
    <col min="18" max="18" width="12.00390625" style="13" customWidth="1"/>
    <col min="19" max="16384" width="11.421875" style="13" customWidth="1"/>
  </cols>
  <sheetData>
    <row r="1" spans="2:11" s="36" customFormat="1" ht="26.25">
      <c r="B1" s="37"/>
      <c r="E1" s="10"/>
      <c r="K1" s="180"/>
    </row>
    <row r="2" spans="2:10" s="36" customFormat="1" ht="26.25">
      <c r="B2" s="37" t="s">
        <v>50</v>
      </c>
      <c r="C2" s="38"/>
      <c r="D2" s="39"/>
      <c r="E2" s="39"/>
      <c r="F2" s="39"/>
      <c r="G2" s="39"/>
      <c r="H2" s="39"/>
      <c r="I2" s="39"/>
      <c r="J2" s="39"/>
    </row>
    <row r="3" spans="3:19" ht="12.75">
      <c r="C3"/>
      <c r="D3" s="40"/>
      <c r="E3" s="40"/>
      <c r="F3" s="40"/>
      <c r="G3" s="40"/>
      <c r="H3" s="40"/>
      <c r="I3" s="40"/>
      <c r="J3" s="40"/>
      <c r="P3" s="11"/>
      <c r="Q3" s="11"/>
      <c r="R3" s="11"/>
      <c r="S3" s="11"/>
    </row>
    <row r="4" spans="1:19" s="43" customFormat="1" ht="11.25">
      <c r="A4" s="41" t="s">
        <v>11</v>
      </c>
      <c r="B4" s="42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s="43" customFormat="1" ht="11.25">
      <c r="A5" s="41" t="s">
        <v>12</v>
      </c>
      <c r="B5" s="42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2:19" s="36" customFormat="1" ht="11.25" customHeight="1">
      <c r="B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2:19" s="8" customFormat="1" ht="21">
      <c r="B7" s="137" t="s">
        <v>0</v>
      </c>
      <c r="C7" s="47"/>
      <c r="D7" s="6"/>
      <c r="E7" s="6"/>
      <c r="F7" s="7"/>
      <c r="G7" s="7"/>
      <c r="H7" s="7"/>
      <c r="I7" s="7"/>
      <c r="J7" s="7"/>
      <c r="K7" s="9"/>
      <c r="L7" s="9"/>
      <c r="M7" s="9"/>
      <c r="N7" s="9"/>
      <c r="O7" s="9"/>
      <c r="P7" s="9"/>
      <c r="Q7" s="9"/>
      <c r="R7" s="9"/>
      <c r="S7" s="9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8" customFormat="1" ht="21">
      <c r="B9" s="137" t="s">
        <v>1</v>
      </c>
      <c r="C9" s="47"/>
      <c r="D9" s="6"/>
      <c r="E9" s="6"/>
      <c r="F9" s="6"/>
      <c r="G9" s="6"/>
      <c r="H9" s="6"/>
      <c r="I9" s="7"/>
      <c r="J9" s="7"/>
      <c r="K9" s="9"/>
      <c r="L9" s="9"/>
      <c r="M9" s="9"/>
      <c r="N9" s="9"/>
      <c r="O9" s="9"/>
      <c r="P9" s="9"/>
      <c r="Q9" s="9"/>
      <c r="R9" s="9"/>
      <c r="S9" s="9"/>
    </row>
    <row r="10" spans="4:19" ht="12.75">
      <c r="D10" s="49"/>
      <c r="E10" s="49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8" customFormat="1" ht="20.25">
      <c r="B11" s="137" t="s">
        <v>47</v>
      </c>
      <c r="C11" s="2"/>
      <c r="D11" s="48"/>
      <c r="E11" s="48"/>
      <c r="F11" s="6"/>
      <c r="G11" s="6"/>
      <c r="H11" s="6"/>
      <c r="I11" s="7"/>
      <c r="J11" s="7"/>
      <c r="K11" s="9"/>
      <c r="L11" s="9"/>
      <c r="M11" s="9"/>
      <c r="N11" s="9"/>
      <c r="O11" s="9"/>
      <c r="P11" s="9"/>
      <c r="Q11" s="9"/>
      <c r="R11" s="9"/>
      <c r="S11" s="9"/>
    </row>
    <row r="12" spans="4:19" s="50" customFormat="1" ht="16.5" thickBot="1">
      <c r="D12" s="51"/>
      <c r="E12" s="51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2:19" s="50" customFormat="1" ht="16.5" thickTop="1">
      <c r="B13" s="53"/>
      <c r="C13" s="54"/>
      <c r="D13" s="54"/>
      <c r="E13" s="173"/>
      <c r="F13" s="54"/>
      <c r="G13" s="54"/>
      <c r="H13" s="54"/>
      <c r="I13" s="54"/>
      <c r="J13" s="55"/>
      <c r="K13" s="52"/>
      <c r="L13" s="52"/>
      <c r="M13" s="52"/>
      <c r="N13" s="52"/>
      <c r="O13" s="52"/>
      <c r="P13" s="52"/>
      <c r="Q13" s="52"/>
      <c r="R13" s="52"/>
      <c r="S13" s="52"/>
    </row>
    <row r="14" spans="2:19" s="12" customFormat="1" ht="19.5">
      <c r="B14" s="56" t="s">
        <v>42</v>
      </c>
      <c r="C14" s="57"/>
      <c r="D14" s="58"/>
      <c r="E14" s="59"/>
      <c r="F14" s="59"/>
      <c r="G14" s="59"/>
      <c r="H14" s="59"/>
      <c r="I14" s="60"/>
      <c r="J14" s="61"/>
      <c r="K14" s="62"/>
      <c r="L14" s="62"/>
      <c r="M14" s="62"/>
      <c r="N14" s="62"/>
      <c r="O14" s="62"/>
      <c r="P14" s="62"/>
      <c r="Q14" s="62"/>
      <c r="R14" s="62"/>
      <c r="S14" s="62"/>
    </row>
    <row r="15" spans="2:19" s="12" customFormat="1" ht="13.5" customHeight="1">
      <c r="B15" s="63"/>
      <c r="C15" s="64"/>
      <c r="D15" s="172"/>
      <c r="E15" s="174"/>
      <c r="F15" s="21"/>
      <c r="G15" s="21"/>
      <c r="H15" s="21"/>
      <c r="I15" s="62"/>
      <c r="J15" s="65"/>
      <c r="K15" s="62"/>
      <c r="L15" s="62"/>
      <c r="M15" s="62"/>
      <c r="N15" s="62"/>
      <c r="O15" s="62"/>
      <c r="P15" s="62"/>
      <c r="Q15" s="62"/>
      <c r="R15" s="62"/>
      <c r="S15" s="62"/>
    </row>
    <row r="16" spans="2:19" s="12" customFormat="1" ht="13.5" customHeight="1">
      <c r="B16" s="63"/>
      <c r="C16" s="64"/>
      <c r="D16" s="172"/>
      <c r="E16" s="174"/>
      <c r="F16" s="21"/>
      <c r="G16" s="21"/>
      <c r="H16" s="21"/>
      <c r="I16" s="62"/>
      <c r="J16" s="65"/>
      <c r="K16" s="62"/>
      <c r="L16" s="62"/>
      <c r="M16" s="62"/>
      <c r="N16" s="62"/>
      <c r="O16" s="62"/>
      <c r="P16" s="62"/>
      <c r="Q16" s="62"/>
      <c r="R16" s="62"/>
      <c r="S16" s="62"/>
    </row>
    <row r="17" spans="2:19" ht="12.75" customHeight="1">
      <c r="B17" s="68"/>
      <c r="C17" s="69"/>
      <c r="D17" s="172"/>
      <c r="E17" s="176"/>
      <c r="F17" s="70"/>
      <c r="G17" s="70"/>
      <c r="H17" s="70"/>
      <c r="I17" s="71"/>
      <c r="J17" s="72"/>
      <c r="K17" s="11"/>
      <c r="L17" s="11"/>
      <c r="M17" s="11"/>
      <c r="N17" s="11"/>
      <c r="O17" s="11"/>
      <c r="P17" s="11"/>
      <c r="Q17" s="11"/>
      <c r="R17" s="11"/>
      <c r="S17" s="11"/>
    </row>
    <row r="18" spans="2:19" s="12" customFormat="1" ht="19.5">
      <c r="B18" s="63"/>
      <c r="C18" s="66" t="s">
        <v>14</v>
      </c>
      <c r="D18" s="177" t="s">
        <v>15</v>
      </c>
      <c r="E18" s="174"/>
      <c r="F18" s="21"/>
      <c r="G18" s="21"/>
      <c r="H18" s="21"/>
      <c r="I18" s="67"/>
      <c r="J18" s="65"/>
      <c r="K18" s="62"/>
      <c r="L18" s="62"/>
      <c r="M18" s="62"/>
      <c r="N18" s="62"/>
      <c r="O18" s="62"/>
      <c r="P18" s="62"/>
      <c r="Q18" s="62"/>
      <c r="R18" s="62"/>
      <c r="S18" s="62"/>
    </row>
    <row r="19" spans="2:19" s="12" customFormat="1" ht="19.5">
      <c r="B19" s="63"/>
      <c r="C19" s="66"/>
      <c r="D19" s="172">
        <v>31</v>
      </c>
      <c r="E19" s="175" t="s">
        <v>13</v>
      </c>
      <c r="F19" s="21"/>
      <c r="G19" s="21"/>
      <c r="H19" s="21"/>
      <c r="I19" s="67">
        <f>'RE-0706'!U42</f>
        <v>958241.01</v>
      </c>
      <c r="J19" s="65"/>
      <c r="K19" s="62"/>
      <c r="L19" s="62"/>
      <c r="M19" s="62"/>
      <c r="N19" s="62"/>
      <c r="O19" s="62"/>
      <c r="P19" s="62"/>
      <c r="Q19" s="62"/>
      <c r="R19" s="62"/>
      <c r="S19" s="62"/>
    </row>
    <row r="20" spans="2:19" s="12" customFormat="1" ht="19.5">
      <c r="B20" s="63"/>
      <c r="C20" s="66"/>
      <c r="D20" s="172"/>
      <c r="E20" s="175"/>
      <c r="F20" s="21"/>
      <c r="G20" s="21"/>
      <c r="H20" s="21"/>
      <c r="I20" s="67"/>
      <c r="J20" s="65"/>
      <c r="K20" s="62"/>
      <c r="L20" s="62"/>
      <c r="M20" s="62"/>
      <c r="N20" s="62"/>
      <c r="O20" s="62"/>
      <c r="P20" s="62"/>
      <c r="Q20" s="62"/>
      <c r="R20" s="62"/>
      <c r="S20" s="62"/>
    </row>
    <row r="21" spans="2:19" s="12" customFormat="1" ht="12.75" customHeight="1">
      <c r="B21" s="63"/>
      <c r="C21" s="66"/>
      <c r="D21" s="172"/>
      <c r="E21" s="175"/>
      <c r="F21" s="21"/>
      <c r="G21" s="21"/>
      <c r="H21" s="21"/>
      <c r="I21" s="67"/>
      <c r="J21" s="65"/>
      <c r="K21" s="62"/>
      <c r="L21" s="62"/>
      <c r="M21" s="62"/>
      <c r="N21" s="62"/>
      <c r="O21" s="62"/>
      <c r="P21" s="62"/>
      <c r="Q21" s="62"/>
      <c r="R21" s="62"/>
      <c r="S21" s="62"/>
    </row>
    <row r="22" spans="2:19" s="12" customFormat="1" ht="20.25" thickBot="1">
      <c r="B22" s="63"/>
      <c r="C22" s="64"/>
      <c r="D22" s="172"/>
      <c r="E22" s="174"/>
      <c r="F22" s="21"/>
      <c r="G22" s="21"/>
      <c r="H22" s="21"/>
      <c r="I22" s="62"/>
      <c r="J22" s="65"/>
      <c r="K22" s="62"/>
      <c r="L22" s="62"/>
      <c r="M22" s="62"/>
      <c r="N22" s="62"/>
      <c r="O22" s="62"/>
      <c r="P22" s="62"/>
      <c r="Q22" s="62"/>
      <c r="R22" s="62"/>
      <c r="S22" s="62"/>
    </row>
    <row r="23" spans="2:19" s="12" customFormat="1" ht="20.25" thickBot="1" thickTop="1">
      <c r="B23" s="63"/>
      <c r="C23" s="66"/>
      <c r="D23" s="66"/>
      <c r="F23" s="73" t="s">
        <v>16</v>
      </c>
      <c r="G23" s="74">
        <f>SUM(I17:I21)</f>
        <v>958241.01</v>
      </c>
      <c r="H23" s="136"/>
      <c r="J23" s="65"/>
      <c r="K23" s="62"/>
      <c r="L23" s="62"/>
      <c r="M23" s="62"/>
      <c r="N23" s="62"/>
      <c r="O23" s="62"/>
      <c r="P23" s="62"/>
      <c r="Q23" s="62"/>
      <c r="R23" s="62"/>
      <c r="S23" s="62"/>
    </row>
    <row r="24" spans="2:19" s="12" customFormat="1" ht="39" thickBot="1" thickTop="1">
      <c r="B24" s="63"/>
      <c r="C24" s="66"/>
      <c r="D24" s="66"/>
      <c r="F24" s="210" t="s">
        <v>48</v>
      </c>
      <c r="G24" s="211">
        <v>966693.51</v>
      </c>
      <c r="H24" s="136"/>
      <c r="J24" s="65"/>
      <c r="K24" s="62"/>
      <c r="L24" s="62"/>
      <c r="M24" s="62"/>
      <c r="N24" s="62"/>
      <c r="O24" s="62"/>
      <c r="P24" s="62"/>
      <c r="Q24" s="62"/>
      <c r="R24" s="62"/>
      <c r="S24" s="62"/>
    </row>
    <row r="25" spans="2:19" s="12" customFormat="1" ht="20.25" thickBot="1" thickTop="1">
      <c r="B25" s="63"/>
      <c r="C25" s="66"/>
      <c r="D25" s="66"/>
      <c r="F25" s="210" t="s">
        <v>49</v>
      </c>
      <c r="G25" s="74">
        <f>+G23-G24</f>
        <v>-8452.5</v>
      </c>
      <c r="H25" s="136"/>
      <c r="J25" s="65"/>
      <c r="K25" s="62"/>
      <c r="L25" s="62"/>
      <c r="M25" s="62"/>
      <c r="N25" s="62"/>
      <c r="O25" s="62"/>
      <c r="P25" s="62"/>
      <c r="Q25" s="62"/>
      <c r="R25" s="62"/>
      <c r="S25" s="62"/>
    </row>
    <row r="26" spans="2:19" s="12" customFormat="1" ht="9.75" customHeight="1" thickTop="1">
      <c r="B26" s="63"/>
      <c r="C26" s="66"/>
      <c r="D26" s="66"/>
      <c r="F26" s="178"/>
      <c r="G26" s="136"/>
      <c r="H26" s="136"/>
      <c r="J26" s="65"/>
      <c r="K26" s="62"/>
      <c r="L26" s="62"/>
      <c r="M26" s="62"/>
      <c r="N26" s="62"/>
      <c r="O26" s="62"/>
      <c r="P26" s="62"/>
      <c r="Q26" s="62"/>
      <c r="R26" s="62"/>
      <c r="S26" s="62"/>
    </row>
    <row r="27" spans="2:19" s="12" customFormat="1" ht="9.75" customHeight="1">
      <c r="B27" s="63"/>
      <c r="C27" s="66"/>
      <c r="D27" s="66"/>
      <c r="F27" s="178"/>
      <c r="G27" s="136"/>
      <c r="H27" s="136"/>
      <c r="J27" s="65"/>
      <c r="K27" s="62"/>
      <c r="L27" s="62"/>
      <c r="M27" s="62"/>
      <c r="N27" s="62"/>
      <c r="O27" s="62"/>
      <c r="P27" s="62"/>
      <c r="Q27" s="62"/>
      <c r="R27" s="62"/>
      <c r="S27" s="62"/>
    </row>
    <row r="28" spans="2:19" s="12" customFormat="1" ht="18.75">
      <c r="B28" s="63"/>
      <c r="C28" s="183" t="s">
        <v>44</v>
      </c>
      <c r="D28" s="66"/>
      <c r="F28" s="178"/>
      <c r="G28" s="136"/>
      <c r="H28" s="136"/>
      <c r="J28" s="65"/>
      <c r="K28" s="62"/>
      <c r="L28" s="62"/>
      <c r="M28" s="62"/>
      <c r="N28" s="62"/>
      <c r="O28" s="62"/>
      <c r="P28" s="62"/>
      <c r="Q28" s="62"/>
      <c r="R28" s="62"/>
      <c r="S28" s="62"/>
    </row>
    <row r="29" spans="2:19" s="50" customFormat="1" ht="10.5" customHeight="1" thickBot="1">
      <c r="B29" s="75"/>
      <c r="C29" s="76"/>
      <c r="D29" s="76"/>
      <c r="E29" s="77"/>
      <c r="F29" s="77"/>
      <c r="G29" s="77"/>
      <c r="H29" s="77"/>
      <c r="I29" s="77"/>
      <c r="J29" s="78"/>
      <c r="K29" s="52"/>
      <c r="L29" s="52"/>
      <c r="M29" s="79"/>
      <c r="N29" s="80"/>
      <c r="O29" s="80"/>
      <c r="P29" s="81"/>
      <c r="Q29" s="82"/>
      <c r="R29" s="52"/>
      <c r="S29" s="52"/>
    </row>
    <row r="30" spans="4:19" ht="13.5" thickTop="1">
      <c r="D30" s="11"/>
      <c r="F30" s="11"/>
      <c r="G30" s="11"/>
      <c r="H30" s="11"/>
      <c r="I30" s="11"/>
      <c r="J30" s="11"/>
      <c r="K30" s="11"/>
      <c r="L30" s="11"/>
      <c r="M30" s="20"/>
      <c r="N30" s="83"/>
      <c r="O30" s="83"/>
      <c r="P30" s="11"/>
      <c r="Q30" s="1"/>
      <c r="R30" s="11"/>
      <c r="S30" s="11"/>
    </row>
    <row r="31" spans="4:19" ht="12.75">
      <c r="D31" s="11"/>
      <c r="F31" s="11"/>
      <c r="G31" s="11"/>
      <c r="H31" s="11"/>
      <c r="I31" s="11"/>
      <c r="J31" s="11"/>
      <c r="K31" s="11"/>
      <c r="L31" s="11"/>
      <c r="M31" s="11"/>
      <c r="N31" s="84"/>
      <c r="O31" s="84"/>
      <c r="P31" s="85"/>
      <c r="Q31" s="1"/>
      <c r="R31" s="11"/>
      <c r="S31" s="11"/>
    </row>
    <row r="32" spans="4:19" ht="12.75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84"/>
      <c r="O32" s="84"/>
      <c r="P32" s="85"/>
      <c r="Q32" s="1"/>
      <c r="R32" s="11"/>
      <c r="S32" s="11"/>
    </row>
    <row r="33" spans="4:19" ht="12.75">
      <c r="D33" s="11"/>
      <c r="E33" s="11"/>
      <c r="L33" s="11"/>
      <c r="M33" s="11"/>
      <c r="N33" s="11"/>
      <c r="O33" s="11"/>
      <c r="P33" s="11"/>
      <c r="Q33" s="11"/>
      <c r="R33" s="11"/>
      <c r="S33" s="11"/>
    </row>
    <row r="34" spans="4:19" ht="12.75">
      <c r="D34" s="11"/>
      <c r="E34" s="11"/>
      <c r="P34" s="11"/>
      <c r="Q34" s="11"/>
      <c r="R34" s="11"/>
      <c r="S34" s="11"/>
    </row>
    <row r="35" spans="4:19" ht="12.75">
      <c r="D35" s="11"/>
      <c r="E35" s="11"/>
      <c r="P35" s="11"/>
      <c r="Q35" s="11"/>
      <c r="R35" s="11"/>
      <c r="S35" s="11"/>
    </row>
    <row r="36" spans="4:19" ht="12.75">
      <c r="D36" s="11"/>
      <c r="E36" s="11"/>
      <c r="P36" s="11"/>
      <c r="Q36" s="11"/>
      <c r="R36" s="11"/>
      <c r="S36" s="11"/>
    </row>
    <row r="37" spans="4:19" ht="12.75">
      <c r="D37" s="11"/>
      <c r="E37" s="11"/>
      <c r="P37" s="11"/>
      <c r="Q37" s="11"/>
      <c r="R37" s="11"/>
      <c r="S37" s="11"/>
    </row>
    <row r="38" spans="4:19" ht="12.75">
      <c r="D38" s="11"/>
      <c r="E38" s="11"/>
      <c r="P38" s="11"/>
      <c r="Q38" s="11"/>
      <c r="R38" s="11"/>
      <c r="S38" s="11"/>
    </row>
    <row r="39" spans="16:19" ht="12.75">
      <c r="P39" s="11"/>
      <c r="Q39" s="11"/>
      <c r="R39" s="11"/>
      <c r="S39" s="11"/>
    </row>
    <row r="40" spans="16:19" ht="12.75">
      <c r="P40" s="11"/>
      <c r="Q40" s="11"/>
      <c r="R40" s="11"/>
      <c r="S40" s="11"/>
    </row>
  </sheetData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81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X157"/>
  <sheetViews>
    <sheetView zoomScale="75" zoomScaleNormal="75" workbookViewId="0" topLeftCell="A13">
      <selection activeCell="C11" sqref="C11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36" customFormat="1" ht="26.25">
      <c r="A1" s="86"/>
      <c r="V1" s="180"/>
    </row>
    <row r="2" spans="1:22" s="36" customFormat="1" ht="26.25">
      <c r="A2" s="86"/>
      <c r="B2" s="126" t="str">
        <f>+'tot-0706'!B2</f>
        <v>ANEXO II al Memorandum D.T.E.E. N°   719/2011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="13" customFormat="1" ht="12.75">
      <c r="A3" s="19"/>
    </row>
    <row r="4" spans="1:2" s="43" customFormat="1" ht="11.25">
      <c r="A4" s="41" t="s">
        <v>11</v>
      </c>
      <c r="B4" s="102"/>
    </row>
    <row r="5" spans="1:2" s="43" customFormat="1" ht="11.25">
      <c r="A5" s="41" t="s">
        <v>12</v>
      </c>
      <c r="B5" s="102"/>
    </row>
    <row r="6" s="13" customFormat="1" ht="13.5" thickBot="1"/>
    <row r="7" spans="2:22" s="13" customFormat="1" ht="13.5" thickTop="1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104"/>
    </row>
    <row r="8" spans="2:22" s="8" customFormat="1" ht="20.25">
      <c r="B8" s="94"/>
      <c r="D8" s="5" t="s">
        <v>36</v>
      </c>
      <c r="E8" s="25"/>
      <c r="F8" s="7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121"/>
    </row>
    <row r="9" spans="2:22" s="13" customFormat="1" ht="12.75">
      <c r="B9" s="6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72"/>
    </row>
    <row r="10" spans="2:22" s="8" customFormat="1" ht="20.25">
      <c r="B10" s="94"/>
      <c r="D10" s="95" t="s">
        <v>37</v>
      </c>
      <c r="F10" s="122"/>
      <c r="G10" s="123"/>
      <c r="H10" s="123"/>
      <c r="I10" s="123"/>
      <c r="J10" s="123"/>
      <c r="K10" s="123"/>
      <c r="L10" s="123"/>
      <c r="M10" s="123"/>
      <c r="N10" s="123"/>
      <c r="O10" s="123"/>
      <c r="P10" s="9"/>
      <c r="Q10" s="9"/>
      <c r="R10" s="9"/>
      <c r="S10" s="9"/>
      <c r="T10" s="9"/>
      <c r="U10" s="9"/>
      <c r="V10" s="105"/>
    </row>
    <row r="11" spans="2:22" s="13" customFormat="1" ht="16.5" customHeight="1">
      <c r="B11" s="68"/>
      <c r="C11" s="11"/>
      <c r="D11" s="110"/>
      <c r="F11" s="49"/>
      <c r="G11" s="89"/>
      <c r="H11" s="89"/>
      <c r="I11" s="89"/>
      <c r="J11" s="89"/>
      <c r="K11" s="89"/>
      <c r="L11" s="89"/>
      <c r="M11" s="89"/>
      <c r="N11" s="89"/>
      <c r="O11" s="89"/>
      <c r="P11" s="11"/>
      <c r="Q11" s="11"/>
      <c r="R11" s="11"/>
      <c r="S11" s="11"/>
      <c r="T11" s="11"/>
      <c r="U11" s="11"/>
      <c r="V11" s="72"/>
    </row>
    <row r="12" spans="2:22" s="8" customFormat="1" ht="20.25">
      <c r="B12" s="94"/>
      <c r="D12" s="95" t="s">
        <v>38</v>
      </c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9"/>
      <c r="Q12" s="9"/>
      <c r="R12" s="9"/>
      <c r="S12" s="9"/>
      <c r="T12" s="9"/>
      <c r="U12" s="9"/>
      <c r="V12" s="105"/>
    </row>
    <row r="13" spans="2:22" s="13" customFormat="1" ht="16.5" customHeight="1">
      <c r="B13" s="68"/>
      <c r="C13" s="11"/>
      <c r="D13" s="110"/>
      <c r="F13" s="49"/>
      <c r="G13" s="89"/>
      <c r="H13" s="89"/>
      <c r="I13" s="89"/>
      <c r="J13" s="89"/>
      <c r="K13" s="89"/>
      <c r="L13" s="89"/>
      <c r="M13" s="89"/>
      <c r="N13" s="89"/>
      <c r="O13" s="89"/>
      <c r="P13" s="11"/>
      <c r="Q13" s="11"/>
      <c r="R13" s="11"/>
      <c r="S13" s="11"/>
      <c r="T13" s="11"/>
      <c r="U13" s="11"/>
      <c r="V13" s="72"/>
    </row>
    <row r="14" spans="2:22" s="12" customFormat="1" ht="16.5" customHeight="1">
      <c r="B14" s="103" t="str">
        <f>+'tot-0706'!B14</f>
        <v>Desde el 01 al 30 de junio de 2007</v>
      </c>
      <c r="C14" s="96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96"/>
      <c r="Q14" s="96"/>
      <c r="R14" s="96"/>
      <c r="S14" s="96"/>
      <c r="T14" s="96"/>
      <c r="U14" s="96"/>
      <c r="V14" s="125"/>
    </row>
    <row r="15" spans="2:22" s="13" customFormat="1" ht="16.5" customHeight="1" thickBot="1">
      <c r="B15" s="68"/>
      <c r="C15" s="11"/>
      <c r="D15" s="11"/>
      <c r="E15" s="11"/>
      <c r="F15" s="11"/>
      <c r="G15" s="11"/>
      <c r="H15" s="11"/>
      <c r="I15" s="11"/>
      <c r="J15" s="11"/>
      <c r="K15" s="11"/>
      <c r="P15" s="11"/>
      <c r="Q15" s="11"/>
      <c r="R15" s="11"/>
      <c r="S15" s="11"/>
      <c r="T15" s="11"/>
      <c r="U15" s="11"/>
      <c r="V15" s="72"/>
    </row>
    <row r="16" spans="2:22" s="13" customFormat="1" ht="16.5" customHeight="1" thickBot="1" thickTop="1">
      <c r="B16" s="68"/>
      <c r="C16" s="11"/>
      <c r="D16" s="107" t="s">
        <v>32</v>
      </c>
      <c r="E16" s="127"/>
      <c r="F16" s="135">
        <v>0.245</v>
      </c>
      <c r="G16" s="106"/>
      <c r="H16"/>
      <c r="I16" s="11"/>
      <c r="J16" s="11"/>
      <c r="K16" s="11"/>
      <c r="L16" s="11"/>
      <c r="M16" s="11"/>
      <c r="O16" s="11"/>
      <c r="P16" s="11"/>
      <c r="Q16" s="11"/>
      <c r="R16" s="11"/>
      <c r="S16" s="11"/>
      <c r="T16" s="11"/>
      <c r="U16" s="11"/>
      <c r="V16" s="72"/>
    </row>
    <row r="17" spans="2:22" s="13" customFormat="1" ht="16.5" customHeight="1" thickBot="1" thickTop="1">
      <c r="B17" s="68"/>
      <c r="C17" s="11"/>
      <c r="D17" s="128" t="s">
        <v>33</v>
      </c>
      <c r="E17" s="129"/>
      <c r="F17" s="130">
        <v>20</v>
      </c>
      <c r="G17" s="106"/>
      <c r="H17"/>
      <c r="I17" s="181"/>
      <c r="J17" s="182"/>
      <c r="K17" s="11"/>
      <c r="L17" s="11"/>
      <c r="M17" s="11"/>
      <c r="O17" s="11"/>
      <c r="P17" s="11"/>
      <c r="Q17" s="11"/>
      <c r="R17" s="90"/>
      <c r="S17" s="90"/>
      <c r="T17" s="90"/>
      <c r="U17" s="90"/>
      <c r="V17" s="72"/>
    </row>
    <row r="18" spans="2:22" s="13" customFormat="1" ht="16.5" customHeight="1" thickBot="1" thickTop="1">
      <c r="B18" s="68"/>
      <c r="C18" s="1"/>
      <c r="D18" s="111"/>
      <c r="E18" s="112"/>
      <c r="F18" s="112"/>
      <c r="G18" s="18"/>
      <c r="H18" s="18"/>
      <c r="I18" s="18"/>
      <c r="J18" s="18"/>
      <c r="K18" s="18"/>
      <c r="L18" s="18"/>
      <c r="M18" s="18"/>
      <c r="N18" s="18"/>
      <c r="O18" s="113"/>
      <c r="P18" s="114"/>
      <c r="Q18" s="115"/>
      <c r="R18" s="115"/>
      <c r="S18" s="115"/>
      <c r="T18" s="116"/>
      <c r="U18" s="117"/>
      <c r="V18" s="72"/>
    </row>
    <row r="19" spans="2:22" s="13" customFormat="1" ht="33.75" customHeight="1" thickBot="1" thickTop="1">
      <c r="B19" s="68"/>
      <c r="C19" s="97" t="s">
        <v>17</v>
      </c>
      <c r="D19" s="100" t="s">
        <v>34</v>
      </c>
      <c r="E19" s="98" t="s">
        <v>3</v>
      </c>
      <c r="F19" s="131" t="s">
        <v>35</v>
      </c>
      <c r="G19" s="148" t="s">
        <v>19</v>
      </c>
      <c r="H19" s="98" t="s">
        <v>20</v>
      </c>
      <c r="I19" s="98" t="s">
        <v>21</v>
      </c>
      <c r="J19" s="100" t="s">
        <v>22</v>
      </c>
      <c r="K19" s="100" t="s">
        <v>23</v>
      </c>
      <c r="L19" s="99" t="s">
        <v>24</v>
      </c>
      <c r="M19" s="99" t="s">
        <v>25</v>
      </c>
      <c r="N19" s="98" t="s">
        <v>26</v>
      </c>
      <c r="O19" s="148" t="s">
        <v>18</v>
      </c>
      <c r="P19" s="154" t="s">
        <v>31</v>
      </c>
      <c r="Q19" s="158" t="s">
        <v>39</v>
      </c>
      <c r="R19" s="159"/>
      <c r="S19" s="166" t="s">
        <v>27</v>
      </c>
      <c r="T19" s="101" t="s">
        <v>28</v>
      </c>
      <c r="U19" s="132" t="s">
        <v>29</v>
      </c>
      <c r="V19" s="72"/>
    </row>
    <row r="20" spans="2:22" s="13" customFormat="1" ht="16.5" customHeight="1" thickTop="1">
      <c r="B20" s="68"/>
      <c r="C20" s="118"/>
      <c r="D20" s="119"/>
      <c r="E20" s="119"/>
      <c r="F20" s="119"/>
      <c r="G20" s="150"/>
      <c r="H20" s="120"/>
      <c r="I20" s="120"/>
      <c r="J20" s="118"/>
      <c r="K20" s="118"/>
      <c r="L20" s="119"/>
      <c r="M20" s="14"/>
      <c r="N20" s="118"/>
      <c r="O20" s="152"/>
      <c r="P20" s="155"/>
      <c r="Q20" s="160"/>
      <c r="R20" s="161"/>
      <c r="S20" s="167"/>
      <c r="T20" s="170"/>
      <c r="U20" s="171"/>
      <c r="V20" s="72"/>
    </row>
    <row r="21" spans="2:22" s="13" customFormat="1" ht="16.5" customHeight="1">
      <c r="B21" s="68"/>
      <c r="C21" s="17"/>
      <c r="D21" s="26"/>
      <c r="E21" s="27"/>
      <c r="F21" s="28"/>
      <c r="G21" s="151"/>
      <c r="H21" s="30"/>
      <c r="I21" s="31"/>
      <c r="J21" s="32"/>
      <c r="K21" s="33"/>
      <c r="L21" s="34"/>
      <c r="M21" s="15"/>
      <c r="N21" s="29"/>
      <c r="O21" s="153"/>
      <c r="P21" s="156"/>
      <c r="Q21" s="162"/>
      <c r="R21" s="163"/>
      <c r="S21" s="168"/>
      <c r="T21" s="29"/>
      <c r="U21" s="133"/>
      <c r="V21" s="72"/>
    </row>
    <row r="22" spans="2:22" s="13" customFormat="1" ht="16.5" customHeight="1">
      <c r="B22" s="68"/>
      <c r="C22" s="184">
        <v>56</v>
      </c>
      <c r="D22" s="196" t="s">
        <v>4</v>
      </c>
      <c r="E22" s="192" t="s">
        <v>9</v>
      </c>
      <c r="F22" s="197">
        <v>245</v>
      </c>
      <c r="G22" s="179">
        <f aca="true" t="shared" si="0" ref="G22:G40">F22*$F$16</f>
        <v>60.025</v>
      </c>
      <c r="H22" s="194">
        <v>39234</v>
      </c>
      <c r="I22" s="186">
        <v>39263.99930555555</v>
      </c>
      <c r="J22" s="22">
        <f aca="true" t="shared" si="1" ref="J22:J40">IF(D22="","",(I22-H22)*24)</f>
        <v>719.983333333279</v>
      </c>
      <c r="K22" s="16">
        <f aca="true" t="shared" si="2" ref="K22:K40">IF(D22="","",ROUND((I22-H22)*24*60,0))</f>
        <v>43199</v>
      </c>
      <c r="L22" s="188" t="s">
        <v>41</v>
      </c>
      <c r="M22" s="191" t="str">
        <f aca="true" t="shared" si="3" ref="M22:M40">IF(D22="","","--")</f>
        <v>--</v>
      </c>
      <c r="N22" s="189" t="str">
        <f aca="true" t="shared" si="4" ref="N22:N40">IF(D22="","",IF(OR(L22="P",L22="RP"),"--","NO"))</f>
        <v>--</v>
      </c>
      <c r="O22" s="200">
        <f aca="true" t="shared" si="5" ref="O22:O40">IF(L22="P",$F$17/10,$F$17)</f>
        <v>2</v>
      </c>
      <c r="P22" s="201">
        <f aca="true" t="shared" si="6" ref="P22:P40">IF(L22="P",G22*O22*ROUND(K22/60,2),"--")</f>
        <v>86433.599</v>
      </c>
      <c r="Q22" s="202" t="str">
        <f aca="true" t="shared" si="7" ref="Q22:Q40">IF(AND(L22="F",N22="NO"),G22*O22,"--")</f>
        <v>--</v>
      </c>
      <c r="R22" s="203" t="str">
        <f aca="true" t="shared" si="8" ref="R22:R40">IF(L22="F",G22*O22*ROUND(K22/60,2),"--")</f>
        <v>--</v>
      </c>
      <c r="S22" s="204" t="str">
        <f aca="true" t="shared" si="9" ref="S22:S40">IF(L22="RF",G22*O22*ROUND(K22/60,2),"--")</f>
        <v>--</v>
      </c>
      <c r="T22" s="189" t="str">
        <f aca="true" t="shared" si="10" ref="T22:T40">IF(D22="","","SI")</f>
        <v>SI</v>
      </c>
      <c r="U22" s="23">
        <f aca="true" t="shared" si="11" ref="U22:U40">IF(D22="","",SUM(P22:S22)*IF(T22="SI",1,2))</f>
        <v>86433.599</v>
      </c>
      <c r="V22" s="72"/>
    </row>
    <row r="23" spans="2:22" s="13" customFormat="1" ht="16.5" customHeight="1">
      <c r="B23" s="68"/>
      <c r="C23" s="184">
        <v>57</v>
      </c>
      <c r="D23" s="196" t="s">
        <v>4</v>
      </c>
      <c r="E23" s="192" t="s">
        <v>10</v>
      </c>
      <c r="F23" s="197">
        <v>245</v>
      </c>
      <c r="G23" s="179">
        <f t="shared" si="0"/>
        <v>60.025</v>
      </c>
      <c r="H23" s="194">
        <v>39234</v>
      </c>
      <c r="I23" s="186">
        <v>39263.99930555555</v>
      </c>
      <c r="J23" s="22">
        <f t="shared" si="1"/>
        <v>719.983333333279</v>
      </c>
      <c r="K23" s="16">
        <f t="shared" si="2"/>
        <v>43199</v>
      </c>
      <c r="L23" s="188" t="s">
        <v>43</v>
      </c>
      <c r="M23" s="191" t="str">
        <f t="shared" si="3"/>
        <v>--</v>
      </c>
      <c r="N23" s="189" t="str">
        <f t="shared" si="4"/>
        <v>NO</v>
      </c>
      <c r="O23" s="200">
        <f t="shared" si="5"/>
        <v>20</v>
      </c>
      <c r="P23" s="201" t="str">
        <f t="shared" si="6"/>
        <v>--</v>
      </c>
      <c r="Q23" s="202" t="str">
        <f t="shared" si="7"/>
        <v>--</v>
      </c>
      <c r="R23" s="203" t="str">
        <f t="shared" si="8"/>
        <v>--</v>
      </c>
      <c r="S23" s="204">
        <f t="shared" si="9"/>
        <v>864335.99</v>
      </c>
      <c r="T23" s="189" t="str">
        <f t="shared" si="10"/>
        <v>SI</v>
      </c>
      <c r="U23" s="23">
        <f t="shared" si="11"/>
        <v>864335.99</v>
      </c>
      <c r="V23" s="72"/>
    </row>
    <row r="24" spans="2:22" s="13" customFormat="1" ht="16.5" customHeight="1">
      <c r="B24" s="68"/>
      <c r="C24" s="184">
        <v>58</v>
      </c>
      <c r="D24" s="196" t="s">
        <v>4</v>
      </c>
      <c r="E24" s="192" t="s">
        <v>7</v>
      </c>
      <c r="F24" s="197">
        <v>245</v>
      </c>
      <c r="G24" s="179">
        <f t="shared" si="0"/>
        <v>60.025</v>
      </c>
      <c r="H24" s="194">
        <v>39250.072916666664</v>
      </c>
      <c r="I24" s="186">
        <v>39250.69236111111</v>
      </c>
      <c r="J24" s="22">
        <f t="shared" si="1"/>
        <v>14.866666666755918</v>
      </c>
      <c r="K24" s="16">
        <f t="shared" si="2"/>
        <v>892</v>
      </c>
      <c r="L24" s="188" t="s">
        <v>41</v>
      </c>
      <c r="M24" s="191" t="str">
        <f t="shared" si="3"/>
        <v>--</v>
      </c>
      <c r="N24" s="189" t="str">
        <f t="shared" si="4"/>
        <v>--</v>
      </c>
      <c r="O24" s="200">
        <f t="shared" si="5"/>
        <v>2</v>
      </c>
      <c r="P24" s="201">
        <f t="shared" si="6"/>
        <v>1785.1435</v>
      </c>
      <c r="Q24" s="202" t="str">
        <f t="shared" si="7"/>
        <v>--</v>
      </c>
      <c r="R24" s="203" t="str">
        <f t="shared" si="8"/>
        <v>--</v>
      </c>
      <c r="S24" s="204" t="str">
        <f t="shared" si="9"/>
        <v>--</v>
      </c>
      <c r="T24" s="189" t="str">
        <f t="shared" si="10"/>
        <v>SI</v>
      </c>
      <c r="U24" s="23">
        <f t="shared" si="11"/>
        <v>1785.1435</v>
      </c>
      <c r="V24" s="72"/>
    </row>
    <row r="25" spans="2:22" s="13" customFormat="1" ht="16.5" customHeight="1">
      <c r="B25" s="68"/>
      <c r="C25" s="184">
        <v>59</v>
      </c>
      <c r="D25" s="196" t="s">
        <v>4</v>
      </c>
      <c r="E25" s="192" t="s">
        <v>8</v>
      </c>
      <c r="F25" s="197">
        <v>245</v>
      </c>
      <c r="G25" s="179">
        <f t="shared" si="0"/>
        <v>60.025</v>
      </c>
      <c r="H25" s="194">
        <v>39250.072916666664</v>
      </c>
      <c r="I25" s="186">
        <v>39250.714583333334</v>
      </c>
      <c r="J25" s="22">
        <f t="shared" si="1"/>
        <v>15.40000000008149</v>
      </c>
      <c r="K25" s="16">
        <f t="shared" si="2"/>
        <v>924</v>
      </c>
      <c r="L25" s="188" t="s">
        <v>41</v>
      </c>
      <c r="M25" s="191" t="str">
        <f t="shared" si="3"/>
        <v>--</v>
      </c>
      <c r="N25" s="189" t="str">
        <f t="shared" si="4"/>
        <v>--</v>
      </c>
      <c r="O25" s="200">
        <f t="shared" si="5"/>
        <v>2</v>
      </c>
      <c r="P25" s="201">
        <f t="shared" si="6"/>
        <v>1848.77</v>
      </c>
      <c r="Q25" s="202" t="str">
        <f t="shared" si="7"/>
        <v>--</v>
      </c>
      <c r="R25" s="203" t="str">
        <f t="shared" si="8"/>
        <v>--</v>
      </c>
      <c r="S25" s="204" t="str">
        <f t="shared" si="9"/>
        <v>--</v>
      </c>
      <c r="T25" s="189" t="str">
        <f t="shared" si="10"/>
        <v>SI</v>
      </c>
      <c r="U25" s="23">
        <f t="shared" si="11"/>
        <v>1848.77</v>
      </c>
      <c r="V25" s="108"/>
    </row>
    <row r="26" spans="2:22" s="13" customFormat="1" ht="16.5" customHeight="1">
      <c r="B26" s="68"/>
      <c r="C26" s="184">
        <v>60</v>
      </c>
      <c r="D26" s="196" t="s">
        <v>4</v>
      </c>
      <c r="E26" s="192" t="s">
        <v>5</v>
      </c>
      <c r="F26" s="197">
        <v>245</v>
      </c>
      <c r="G26" s="179">
        <f t="shared" si="0"/>
        <v>60.025</v>
      </c>
      <c r="H26" s="194">
        <v>39251.08125</v>
      </c>
      <c r="I26" s="186">
        <v>39251.660416666666</v>
      </c>
      <c r="J26" s="22">
        <f t="shared" si="1"/>
        <v>13.899999999906868</v>
      </c>
      <c r="K26" s="16">
        <f t="shared" si="2"/>
        <v>834</v>
      </c>
      <c r="L26" s="188" t="s">
        <v>41</v>
      </c>
      <c r="M26" s="191" t="str">
        <f t="shared" si="3"/>
        <v>--</v>
      </c>
      <c r="N26" s="189" t="str">
        <f t="shared" si="4"/>
        <v>--</v>
      </c>
      <c r="O26" s="200">
        <f t="shared" si="5"/>
        <v>2</v>
      </c>
      <c r="P26" s="201">
        <f t="shared" si="6"/>
        <v>1668.695</v>
      </c>
      <c r="Q26" s="202" t="str">
        <f t="shared" si="7"/>
        <v>--</v>
      </c>
      <c r="R26" s="203" t="str">
        <f t="shared" si="8"/>
        <v>--</v>
      </c>
      <c r="S26" s="204" t="str">
        <f t="shared" si="9"/>
        <v>--</v>
      </c>
      <c r="T26" s="189" t="str">
        <f t="shared" si="10"/>
        <v>SI</v>
      </c>
      <c r="U26" s="23">
        <f t="shared" si="11"/>
        <v>1668.695</v>
      </c>
      <c r="V26" s="108"/>
    </row>
    <row r="27" spans="2:22" s="13" customFormat="1" ht="16.5" customHeight="1">
      <c r="B27" s="68"/>
      <c r="C27" s="184">
        <v>61</v>
      </c>
      <c r="D27" s="196" t="s">
        <v>4</v>
      </c>
      <c r="E27" s="192" t="s">
        <v>6</v>
      </c>
      <c r="F27" s="197">
        <v>245</v>
      </c>
      <c r="G27" s="179">
        <f t="shared" si="0"/>
        <v>60.025</v>
      </c>
      <c r="H27" s="194">
        <v>39251.08125</v>
      </c>
      <c r="I27" s="186">
        <v>39251.65902777778</v>
      </c>
      <c r="J27" s="22">
        <f t="shared" si="1"/>
        <v>13.866666666639503</v>
      </c>
      <c r="K27" s="16">
        <f t="shared" si="2"/>
        <v>832</v>
      </c>
      <c r="L27" s="188" t="s">
        <v>41</v>
      </c>
      <c r="M27" s="191" t="str">
        <f t="shared" si="3"/>
        <v>--</v>
      </c>
      <c r="N27" s="189" t="str">
        <f t="shared" si="4"/>
        <v>--</v>
      </c>
      <c r="O27" s="200">
        <f t="shared" si="5"/>
        <v>2</v>
      </c>
      <c r="P27" s="201">
        <f t="shared" si="6"/>
        <v>1665.0935</v>
      </c>
      <c r="Q27" s="202" t="str">
        <f t="shared" si="7"/>
        <v>--</v>
      </c>
      <c r="R27" s="203" t="str">
        <f t="shared" si="8"/>
        <v>--</v>
      </c>
      <c r="S27" s="204" t="str">
        <f t="shared" si="9"/>
        <v>--</v>
      </c>
      <c r="T27" s="189" t="str">
        <f t="shared" si="10"/>
        <v>SI</v>
      </c>
      <c r="U27" s="23">
        <f t="shared" si="11"/>
        <v>1665.0935</v>
      </c>
      <c r="V27" s="108"/>
    </row>
    <row r="28" spans="2:22" s="13" customFormat="1" ht="16.5" customHeight="1">
      <c r="B28" s="68"/>
      <c r="C28" s="184">
        <v>62</v>
      </c>
      <c r="D28" s="196" t="s">
        <v>2</v>
      </c>
      <c r="E28" s="192" t="s">
        <v>40</v>
      </c>
      <c r="F28" s="197">
        <v>80</v>
      </c>
      <c r="G28" s="179">
        <f t="shared" si="0"/>
        <v>19.6</v>
      </c>
      <c r="H28" s="194">
        <v>39252.347916666666</v>
      </c>
      <c r="I28" s="186">
        <v>39252.54583333333</v>
      </c>
      <c r="J28" s="22">
        <f t="shared" si="1"/>
        <v>4.749999999941792</v>
      </c>
      <c r="K28" s="16">
        <f t="shared" si="2"/>
        <v>285</v>
      </c>
      <c r="L28" s="188" t="s">
        <v>41</v>
      </c>
      <c r="M28" s="191" t="str">
        <f t="shared" si="3"/>
        <v>--</v>
      </c>
      <c r="N28" s="189" t="str">
        <f t="shared" si="4"/>
        <v>--</v>
      </c>
      <c r="O28" s="200">
        <f t="shared" si="5"/>
        <v>2</v>
      </c>
      <c r="P28" s="201">
        <f t="shared" si="6"/>
        <v>186.20000000000002</v>
      </c>
      <c r="Q28" s="202" t="str">
        <f t="shared" si="7"/>
        <v>--</v>
      </c>
      <c r="R28" s="203" t="str">
        <f t="shared" si="8"/>
        <v>--</v>
      </c>
      <c r="S28" s="204" t="str">
        <f t="shared" si="9"/>
        <v>--</v>
      </c>
      <c r="T28" s="189" t="str">
        <f t="shared" si="10"/>
        <v>SI</v>
      </c>
      <c r="U28" s="23">
        <f t="shared" si="11"/>
        <v>186.20000000000002</v>
      </c>
      <c r="V28" s="108"/>
    </row>
    <row r="29" spans="2:22" s="13" customFormat="1" ht="16.5" customHeight="1">
      <c r="B29" s="68"/>
      <c r="C29" s="184">
        <v>63</v>
      </c>
      <c r="D29" s="196" t="s">
        <v>2</v>
      </c>
      <c r="E29" s="192" t="s">
        <v>40</v>
      </c>
      <c r="F29" s="197">
        <v>80</v>
      </c>
      <c r="G29" s="179">
        <f t="shared" si="0"/>
        <v>19.6</v>
      </c>
      <c r="H29" s="194">
        <v>39253.34305555555</v>
      </c>
      <c r="I29" s="186">
        <v>39253.53055555555</v>
      </c>
      <c r="J29" s="22">
        <f t="shared" si="1"/>
        <v>4.5</v>
      </c>
      <c r="K29" s="16">
        <f t="shared" si="2"/>
        <v>270</v>
      </c>
      <c r="L29" s="188" t="s">
        <v>41</v>
      </c>
      <c r="M29" s="191" t="str">
        <f t="shared" si="3"/>
        <v>--</v>
      </c>
      <c r="N29" s="189" t="str">
        <f t="shared" si="4"/>
        <v>--</v>
      </c>
      <c r="O29" s="200">
        <f t="shared" si="5"/>
        <v>2</v>
      </c>
      <c r="P29" s="201">
        <f t="shared" si="6"/>
        <v>176.4</v>
      </c>
      <c r="Q29" s="202" t="str">
        <f t="shared" si="7"/>
        <v>--</v>
      </c>
      <c r="R29" s="203" t="str">
        <f t="shared" si="8"/>
        <v>--</v>
      </c>
      <c r="S29" s="204" t="str">
        <f t="shared" si="9"/>
        <v>--</v>
      </c>
      <c r="T29" s="189" t="str">
        <f t="shared" si="10"/>
        <v>SI</v>
      </c>
      <c r="U29" s="23">
        <f t="shared" si="11"/>
        <v>176.4</v>
      </c>
      <c r="V29" s="108"/>
    </row>
    <row r="30" spans="2:22" s="13" customFormat="1" ht="16.5" customHeight="1">
      <c r="B30" s="68"/>
      <c r="C30" s="184">
        <v>64</v>
      </c>
      <c r="D30" s="196" t="s">
        <v>2</v>
      </c>
      <c r="E30" s="192" t="s">
        <v>40</v>
      </c>
      <c r="F30" s="197">
        <v>80</v>
      </c>
      <c r="G30" s="179">
        <f t="shared" si="0"/>
        <v>19.6</v>
      </c>
      <c r="H30" s="194">
        <v>39255.33888888889</v>
      </c>
      <c r="I30" s="186">
        <v>39255.48888888889</v>
      </c>
      <c r="J30" s="22">
        <f t="shared" si="1"/>
        <v>3.6000000000349246</v>
      </c>
      <c r="K30" s="16">
        <f t="shared" si="2"/>
        <v>216</v>
      </c>
      <c r="L30" s="188" t="s">
        <v>41</v>
      </c>
      <c r="M30" s="191" t="str">
        <f t="shared" si="3"/>
        <v>--</v>
      </c>
      <c r="N30" s="189" t="str">
        <f t="shared" si="4"/>
        <v>--</v>
      </c>
      <c r="O30" s="200">
        <f t="shared" si="5"/>
        <v>2</v>
      </c>
      <c r="P30" s="201">
        <f t="shared" si="6"/>
        <v>141.12</v>
      </c>
      <c r="Q30" s="202" t="str">
        <f t="shared" si="7"/>
        <v>--</v>
      </c>
      <c r="R30" s="203" t="str">
        <f t="shared" si="8"/>
        <v>--</v>
      </c>
      <c r="S30" s="204" t="str">
        <f t="shared" si="9"/>
        <v>--</v>
      </c>
      <c r="T30" s="189" t="str">
        <f t="shared" si="10"/>
        <v>SI</v>
      </c>
      <c r="U30" s="23">
        <f t="shared" si="11"/>
        <v>141.12</v>
      </c>
      <c r="V30" s="108"/>
    </row>
    <row r="31" spans="2:22" s="13" customFormat="1" ht="16.5" customHeight="1">
      <c r="B31" s="68"/>
      <c r="C31" s="184"/>
      <c r="D31" s="196"/>
      <c r="E31" s="192"/>
      <c r="F31" s="197"/>
      <c r="G31" s="179">
        <f t="shared" si="0"/>
        <v>0</v>
      </c>
      <c r="H31" s="194"/>
      <c r="I31" s="186"/>
      <c r="J31" s="22">
        <f t="shared" si="1"/>
      </c>
      <c r="K31" s="16">
        <f t="shared" si="2"/>
      </c>
      <c r="L31" s="188"/>
      <c r="M31" s="191">
        <f t="shared" si="3"/>
      </c>
      <c r="N31" s="189">
        <f t="shared" si="4"/>
      </c>
      <c r="O31" s="200">
        <f t="shared" si="5"/>
        <v>20</v>
      </c>
      <c r="P31" s="201" t="str">
        <f t="shared" si="6"/>
        <v>--</v>
      </c>
      <c r="Q31" s="202" t="str">
        <f t="shared" si="7"/>
        <v>--</v>
      </c>
      <c r="R31" s="203" t="str">
        <f t="shared" si="8"/>
        <v>--</v>
      </c>
      <c r="S31" s="204" t="str">
        <f t="shared" si="9"/>
        <v>--</v>
      </c>
      <c r="T31" s="189">
        <f t="shared" si="10"/>
      </c>
      <c r="U31" s="23">
        <f t="shared" si="11"/>
      </c>
      <c r="V31" s="72"/>
    </row>
    <row r="32" spans="2:22" s="13" customFormat="1" ht="16.5" customHeight="1">
      <c r="B32" s="68"/>
      <c r="C32" s="184"/>
      <c r="D32" s="196"/>
      <c r="E32" s="192"/>
      <c r="F32" s="197"/>
      <c r="G32" s="179">
        <f t="shared" si="0"/>
        <v>0</v>
      </c>
      <c r="H32" s="194"/>
      <c r="I32" s="186"/>
      <c r="J32" s="22">
        <f t="shared" si="1"/>
      </c>
      <c r="K32" s="16">
        <f t="shared" si="2"/>
      </c>
      <c r="L32" s="188"/>
      <c r="M32" s="191">
        <f t="shared" si="3"/>
      </c>
      <c r="N32" s="189">
        <f t="shared" si="4"/>
      </c>
      <c r="O32" s="200">
        <f t="shared" si="5"/>
        <v>20</v>
      </c>
      <c r="P32" s="201" t="str">
        <f t="shared" si="6"/>
        <v>--</v>
      </c>
      <c r="Q32" s="202" t="str">
        <f t="shared" si="7"/>
        <v>--</v>
      </c>
      <c r="R32" s="203" t="str">
        <f t="shared" si="8"/>
        <v>--</v>
      </c>
      <c r="S32" s="204" t="str">
        <f t="shared" si="9"/>
        <v>--</v>
      </c>
      <c r="T32" s="189">
        <f t="shared" si="10"/>
      </c>
      <c r="U32" s="23">
        <f t="shared" si="11"/>
      </c>
      <c r="V32" s="72"/>
    </row>
    <row r="33" spans="2:22" s="13" customFormat="1" ht="16.5" customHeight="1">
      <c r="B33" s="68"/>
      <c r="C33" s="184"/>
      <c r="D33" s="196"/>
      <c r="E33" s="192"/>
      <c r="F33" s="197"/>
      <c r="G33" s="179">
        <f t="shared" si="0"/>
        <v>0</v>
      </c>
      <c r="H33" s="194"/>
      <c r="I33" s="186"/>
      <c r="J33" s="22">
        <f t="shared" si="1"/>
      </c>
      <c r="K33" s="16">
        <f t="shared" si="2"/>
      </c>
      <c r="L33" s="188"/>
      <c r="M33" s="191">
        <f t="shared" si="3"/>
      </c>
      <c r="N33" s="189">
        <f t="shared" si="4"/>
      </c>
      <c r="O33" s="200">
        <f t="shared" si="5"/>
        <v>20</v>
      </c>
      <c r="P33" s="201" t="str">
        <f t="shared" si="6"/>
        <v>--</v>
      </c>
      <c r="Q33" s="202" t="str">
        <f t="shared" si="7"/>
        <v>--</v>
      </c>
      <c r="R33" s="203" t="str">
        <f t="shared" si="8"/>
        <v>--</v>
      </c>
      <c r="S33" s="204" t="str">
        <f t="shared" si="9"/>
        <v>--</v>
      </c>
      <c r="T33" s="189">
        <f t="shared" si="10"/>
      </c>
      <c r="U33" s="23">
        <f t="shared" si="11"/>
      </c>
      <c r="V33" s="72"/>
    </row>
    <row r="34" spans="2:22" s="13" customFormat="1" ht="16.5" customHeight="1">
      <c r="B34" s="68"/>
      <c r="C34" s="184"/>
      <c r="D34" s="196"/>
      <c r="E34" s="192"/>
      <c r="F34" s="197"/>
      <c r="G34" s="179">
        <f t="shared" si="0"/>
        <v>0</v>
      </c>
      <c r="H34" s="194"/>
      <c r="I34" s="186"/>
      <c r="J34" s="22">
        <f t="shared" si="1"/>
      </c>
      <c r="K34" s="16">
        <f t="shared" si="2"/>
      </c>
      <c r="L34" s="188"/>
      <c r="M34" s="191">
        <f t="shared" si="3"/>
      </c>
      <c r="N34" s="189">
        <f t="shared" si="4"/>
      </c>
      <c r="O34" s="200">
        <f t="shared" si="5"/>
        <v>20</v>
      </c>
      <c r="P34" s="201" t="str">
        <f t="shared" si="6"/>
        <v>--</v>
      </c>
      <c r="Q34" s="202" t="str">
        <f t="shared" si="7"/>
        <v>--</v>
      </c>
      <c r="R34" s="203" t="str">
        <f t="shared" si="8"/>
        <v>--</v>
      </c>
      <c r="S34" s="204" t="str">
        <f t="shared" si="9"/>
        <v>--</v>
      </c>
      <c r="T34" s="189">
        <f t="shared" si="10"/>
      </c>
      <c r="U34" s="23">
        <f t="shared" si="11"/>
      </c>
      <c r="V34" s="72"/>
    </row>
    <row r="35" spans="2:22" s="13" customFormat="1" ht="16.5" customHeight="1">
      <c r="B35" s="68"/>
      <c r="C35" s="184"/>
      <c r="D35" s="196"/>
      <c r="E35" s="192"/>
      <c r="F35" s="197"/>
      <c r="G35" s="179">
        <f t="shared" si="0"/>
        <v>0</v>
      </c>
      <c r="H35" s="194"/>
      <c r="I35" s="186"/>
      <c r="J35" s="22">
        <f t="shared" si="1"/>
      </c>
      <c r="K35" s="16">
        <f t="shared" si="2"/>
      </c>
      <c r="L35" s="188"/>
      <c r="M35" s="191">
        <f t="shared" si="3"/>
      </c>
      <c r="N35" s="189">
        <f t="shared" si="4"/>
      </c>
      <c r="O35" s="200">
        <f t="shared" si="5"/>
        <v>20</v>
      </c>
      <c r="P35" s="201" t="str">
        <f t="shared" si="6"/>
        <v>--</v>
      </c>
      <c r="Q35" s="202" t="str">
        <f t="shared" si="7"/>
        <v>--</v>
      </c>
      <c r="R35" s="203" t="str">
        <f t="shared" si="8"/>
        <v>--</v>
      </c>
      <c r="S35" s="204" t="str">
        <f t="shared" si="9"/>
        <v>--</v>
      </c>
      <c r="T35" s="189">
        <f t="shared" si="10"/>
      </c>
      <c r="U35" s="23">
        <f t="shared" si="11"/>
      </c>
      <c r="V35" s="72"/>
    </row>
    <row r="36" spans="2:22" s="13" customFormat="1" ht="16.5" customHeight="1">
      <c r="B36" s="68"/>
      <c r="C36" s="184"/>
      <c r="D36" s="196"/>
      <c r="E36" s="192"/>
      <c r="F36" s="197"/>
      <c r="G36" s="179">
        <f t="shared" si="0"/>
        <v>0</v>
      </c>
      <c r="H36" s="194"/>
      <c r="I36" s="186"/>
      <c r="J36" s="22">
        <f t="shared" si="1"/>
      </c>
      <c r="K36" s="16">
        <f t="shared" si="2"/>
      </c>
      <c r="L36" s="188"/>
      <c r="M36" s="191">
        <f t="shared" si="3"/>
      </c>
      <c r="N36" s="189">
        <f t="shared" si="4"/>
      </c>
      <c r="O36" s="200">
        <f t="shared" si="5"/>
        <v>20</v>
      </c>
      <c r="P36" s="201" t="str">
        <f t="shared" si="6"/>
        <v>--</v>
      </c>
      <c r="Q36" s="202" t="str">
        <f t="shared" si="7"/>
        <v>--</v>
      </c>
      <c r="R36" s="203" t="str">
        <f t="shared" si="8"/>
        <v>--</v>
      </c>
      <c r="S36" s="204" t="str">
        <f t="shared" si="9"/>
        <v>--</v>
      </c>
      <c r="T36" s="189">
        <f t="shared" si="10"/>
      </c>
      <c r="U36" s="23">
        <f t="shared" si="11"/>
      </c>
      <c r="V36" s="72"/>
    </row>
    <row r="37" spans="2:22" s="13" customFormat="1" ht="16.5" customHeight="1">
      <c r="B37" s="68"/>
      <c r="C37" s="184"/>
      <c r="D37" s="196"/>
      <c r="E37" s="192"/>
      <c r="F37" s="197"/>
      <c r="G37" s="179">
        <f t="shared" si="0"/>
        <v>0</v>
      </c>
      <c r="H37" s="194"/>
      <c r="I37" s="186"/>
      <c r="J37" s="22">
        <f t="shared" si="1"/>
      </c>
      <c r="K37" s="16">
        <f t="shared" si="2"/>
      </c>
      <c r="L37" s="188"/>
      <c r="M37" s="191">
        <f t="shared" si="3"/>
      </c>
      <c r="N37" s="189">
        <f t="shared" si="4"/>
      </c>
      <c r="O37" s="200">
        <f t="shared" si="5"/>
        <v>20</v>
      </c>
      <c r="P37" s="201" t="str">
        <f t="shared" si="6"/>
        <v>--</v>
      </c>
      <c r="Q37" s="202" t="str">
        <f t="shared" si="7"/>
        <v>--</v>
      </c>
      <c r="R37" s="203" t="str">
        <f t="shared" si="8"/>
        <v>--</v>
      </c>
      <c r="S37" s="204" t="str">
        <f t="shared" si="9"/>
        <v>--</v>
      </c>
      <c r="T37" s="189">
        <f t="shared" si="10"/>
      </c>
      <c r="U37" s="23">
        <f t="shared" si="11"/>
      </c>
      <c r="V37" s="72"/>
    </row>
    <row r="38" spans="2:22" s="13" customFormat="1" ht="16.5" customHeight="1">
      <c r="B38" s="68"/>
      <c r="C38" s="184"/>
      <c r="D38" s="196"/>
      <c r="E38" s="192"/>
      <c r="F38" s="197"/>
      <c r="G38" s="179">
        <f t="shared" si="0"/>
        <v>0</v>
      </c>
      <c r="H38" s="194"/>
      <c r="I38" s="186"/>
      <c r="J38" s="22">
        <f t="shared" si="1"/>
      </c>
      <c r="K38" s="16">
        <f t="shared" si="2"/>
      </c>
      <c r="L38" s="188"/>
      <c r="M38" s="191">
        <f t="shared" si="3"/>
      </c>
      <c r="N38" s="189">
        <f t="shared" si="4"/>
      </c>
      <c r="O38" s="200">
        <f t="shared" si="5"/>
        <v>20</v>
      </c>
      <c r="P38" s="201" t="str">
        <f t="shared" si="6"/>
        <v>--</v>
      </c>
      <c r="Q38" s="202" t="str">
        <f t="shared" si="7"/>
        <v>--</v>
      </c>
      <c r="R38" s="203" t="str">
        <f t="shared" si="8"/>
        <v>--</v>
      </c>
      <c r="S38" s="204" t="str">
        <f t="shared" si="9"/>
        <v>--</v>
      </c>
      <c r="T38" s="189">
        <f t="shared" si="10"/>
      </c>
      <c r="U38" s="23">
        <f t="shared" si="11"/>
      </c>
      <c r="V38" s="72"/>
    </row>
    <row r="39" spans="2:22" s="13" customFormat="1" ht="16.5" customHeight="1">
      <c r="B39" s="68"/>
      <c r="C39" s="184"/>
      <c r="D39" s="196"/>
      <c r="E39" s="192"/>
      <c r="F39" s="197"/>
      <c r="G39" s="179">
        <f t="shared" si="0"/>
        <v>0</v>
      </c>
      <c r="H39" s="194"/>
      <c r="I39" s="186"/>
      <c r="J39" s="22">
        <f t="shared" si="1"/>
      </c>
      <c r="K39" s="16">
        <f t="shared" si="2"/>
      </c>
      <c r="L39" s="188"/>
      <c r="M39" s="191">
        <f t="shared" si="3"/>
      </c>
      <c r="N39" s="189">
        <f t="shared" si="4"/>
      </c>
      <c r="O39" s="200">
        <f t="shared" si="5"/>
        <v>20</v>
      </c>
      <c r="P39" s="201" t="str">
        <f t="shared" si="6"/>
        <v>--</v>
      </c>
      <c r="Q39" s="202" t="str">
        <f t="shared" si="7"/>
        <v>--</v>
      </c>
      <c r="R39" s="203" t="str">
        <f t="shared" si="8"/>
        <v>--</v>
      </c>
      <c r="S39" s="204" t="str">
        <f t="shared" si="9"/>
        <v>--</v>
      </c>
      <c r="T39" s="189">
        <f t="shared" si="10"/>
      </c>
      <c r="U39" s="23">
        <f t="shared" si="11"/>
      </c>
      <c r="V39" s="72"/>
    </row>
    <row r="40" spans="2:22" s="13" customFormat="1" ht="16.5" customHeight="1">
      <c r="B40" s="68"/>
      <c r="C40" s="184"/>
      <c r="D40" s="196"/>
      <c r="E40" s="192"/>
      <c r="F40" s="197"/>
      <c r="G40" s="179">
        <f t="shared" si="0"/>
        <v>0</v>
      </c>
      <c r="H40" s="194"/>
      <c r="I40" s="186"/>
      <c r="J40" s="22">
        <f t="shared" si="1"/>
      </c>
      <c r="K40" s="16">
        <f t="shared" si="2"/>
      </c>
      <c r="L40" s="188"/>
      <c r="M40" s="191">
        <f t="shared" si="3"/>
      </c>
      <c r="N40" s="189">
        <f t="shared" si="4"/>
      </c>
      <c r="O40" s="200">
        <f t="shared" si="5"/>
        <v>20</v>
      </c>
      <c r="P40" s="201" t="str">
        <f t="shared" si="6"/>
        <v>--</v>
      </c>
      <c r="Q40" s="202" t="str">
        <f t="shared" si="7"/>
        <v>--</v>
      </c>
      <c r="R40" s="203" t="str">
        <f t="shared" si="8"/>
        <v>--</v>
      </c>
      <c r="S40" s="204" t="str">
        <f t="shared" si="9"/>
        <v>--</v>
      </c>
      <c r="T40" s="189">
        <f t="shared" si="10"/>
      </c>
      <c r="U40" s="23">
        <f t="shared" si="11"/>
      </c>
      <c r="V40" s="72"/>
    </row>
    <row r="41" spans="2:22" s="13" customFormat="1" ht="16.5" customHeight="1" thickBot="1">
      <c r="B41" s="68"/>
      <c r="C41" s="185"/>
      <c r="D41" s="198"/>
      <c r="E41" s="193"/>
      <c r="F41" s="199"/>
      <c r="G41" s="149"/>
      <c r="H41" s="195"/>
      <c r="I41" s="195"/>
      <c r="J41" s="24"/>
      <c r="K41" s="24"/>
      <c r="L41" s="195"/>
      <c r="M41" s="190"/>
      <c r="N41" s="187"/>
      <c r="O41" s="205"/>
      <c r="P41" s="206"/>
      <c r="Q41" s="207"/>
      <c r="R41" s="208"/>
      <c r="S41" s="209"/>
      <c r="T41" s="187"/>
      <c r="U41" s="134"/>
      <c r="V41" s="72"/>
    </row>
    <row r="42" spans="2:22" s="13" customFormat="1" ht="16.5" customHeight="1" thickBot="1" thickTop="1">
      <c r="B42" s="68"/>
      <c r="C42" s="138" t="s">
        <v>30</v>
      </c>
      <c r="D42" s="139" t="s">
        <v>45</v>
      </c>
      <c r="G42" s="11"/>
      <c r="H42" s="11"/>
      <c r="I42" s="11"/>
      <c r="J42" s="11"/>
      <c r="K42" s="11"/>
      <c r="L42" s="11"/>
      <c r="M42" s="11"/>
      <c r="N42" s="11"/>
      <c r="O42" s="11"/>
      <c r="P42" s="157">
        <f>SUM(P20:P41)</f>
        <v>93905.02100000001</v>
      </c>
      <c r="Q42" s="164">
        <f>SUM(Q20:Q41)</f>
        <v>0</v>
      </c>
      <c r="R42" s="165">
        <f>SUM(R20:R41)</f>
        <v>0</v>
      </c>
      <c r="S42" s="169">
        <f>SUM(S20:S41)</f>
        <v>864335.99</v>
      </c>
      <c r="U42" s="35">
        <f>ROUND(SUM(U20:U41),2)</f>
        <v>958241.01</v>
      </c>
      <c r="V42" s="109"/>
    </row>
    <row r="43" spans="2:22" s="142" customFormat="1" ht="9.75" thickTop="1">
      <c r="B43" s="143"/>
      <c r="C43" s="140"/>
      <c r="D43" s="141" t="s">
        <v>46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4"/>
      <c r="Q43" s="144"/>
      <c r="R43" s="144"/>
      <c r="S43" s="144"/>
      <c r="U43" s="146"/>
      <c r="V43" s="147"/>
    </row>
    <row r="44" spans="2:22" s="13" customFormat="1" ht="16.5" customHeight="1" thickBot="1"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3"/>
    </row>
    <row r="45" spans="4:24" ht="16.5" customHeight="1" thickTop="1"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4:24" ht="16.5" customHeight="1">
      <c r="D46" s="4"/>
      <c r="E46" s="4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4:24" ht="16.5" customHeight="1">
      <c r="D47" s="4"/>
      <c r="E47" s="4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4:24" ht="16.5" customHeight="1">
      <c r="D48" s="4"/>
      <c r="E48" s="4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4:24" ht="16.5" customHeight="1">
      <c r="D49" s="4"/>
      <c r="E49" s="4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4:24" ht="16.5" customHeight="1">
      <c r="D50" s="4"/>
      <c r="E50" s="4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4:24" ht="16.5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4:24" ht="16.5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4:24" ht="16.5" customHeight="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4:24" ht="16.5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4:24" ht="16.5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4:24" ht="16.5" customHeight="1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4:24" ht="16.5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4:24" ht="16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4:24" ht="16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4:24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4:24" ht="16.5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4:24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4:24" ht="16.5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4:24" ht="16.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4:24" ht="16.5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4:24" ht="16.5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4:24" ht="16.5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4:24" ht="16.5" customHeight="1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4:24" ht="16.5" customHeight="1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4:24" ht="16.5" customHeight="1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4:24" ht="16.5" customHeight="1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4:24" ht="16.5" customHeight="1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4:24" ht="16.5" customHeight="1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4:24" ht="16.5" customHeight="1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4:24" ht="16.5" customHeight="1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4:24" ht="16.5" customHeight="1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4:24" ht="16.5" customHeight="1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4:24" ht="16.5" customHeight="1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4:24" ht="16.5" customHeight="1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4:24" ht="16.5" customHeight="1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4:24" ht="16.5" customHeight="1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4:24" ht="16.5" customHeight="1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4:24" ht="16.5" customHeight="1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4:24" ht="16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4:24" ht="16.5" customHeight="1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4:24" ht="16.5" customHeight="1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4:24" ht="16.5" customHeight="1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4:24" ht="16.5" customHeight="1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4:24" ht="16.5" customHeight="1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4:24" ht="16.5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4:24" ht="16.5" customHeight="1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4:24" ht="16.5" customHeight="1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4:24" ht="16.5" customHeight="1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4:24" ht="16.5" customHeight="1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4:24" ht="16.5" customHeight="1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4:24" ht="16.5" customHeight="1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4:24" ht="16.5" customHeight="1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4:24" ht="16.5" customHeight="1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4:24" ht="16.5" customHeight="1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4:24" ht="16.5" customHeight="1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4:24" ht="16.5" customHeight="1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4:24" ht="16.5" customHeight="1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4:24" ht="16.5" customHeight="1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4:24" ht="16.5" customHeight="1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4:24" ht="16.5" customHeight="1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4:24" ht="16.5" customHeight="1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4:24" ht="16.5" customHeight="1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4:24" ht="16.5" customHeight="1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4:24" ht="16.5" customHeight="1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4:24" ht="16.5" customHeight="1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4:24" ht="16.5" customHeight="1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4:24" ht="16.5" customHeight="1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4:24" ht="16.5" customHeight="1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4:24" ht="16.5" customHeight="1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4:24" ht="16.5" customHeight="1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4:24" ht="16.5" customHeight="1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4:24" ht="16.5" customHeight="1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4:24" ht="16.5" customHeight="1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4:24" ht="16.5" customHeight="1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4:24" ht="16.5" customHeight="1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4:24" ht="16.5" customHeight="1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4:24" ht="16.5" customHeight="1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4:24" ht="16.5" customHeight="1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4:24" ht="16.5" customHeight="1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4:24" ht="16.5" customHeight="1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4:24" ht="16.5" customHeight="1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4:24" ht="16.5" customHeight="1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4:24" ht="16.5" customHeight="1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4:24" ht="16.5" customHeight="1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4:24" ht="16.5" customHeight="1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4:24" ht="16.5" customHeight="1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4:24" ht="16.5" customHeight="1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4:24" ht="16.5" customHeight="1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4:24" ht="16.5" customHeight="1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4:24" ht="16.5" customHeight="1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4:24" ht="16.5" customHeight="1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4:24" ht="16.5" customHeight="1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4:24" ht="16.5" customHeight="1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4:24" ht="16.5" customHeight="1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4:24" ht="16.5" customHeight="1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4:24" ht="16.5" customHeight="1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4:24" ht="16.5" customHeight="1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4:24" ht="16.5" customHeight="1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4:24" ht="16.5" customHeight="1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4:24" ht="16.5" customHeight="1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4:24" ht="16.5" customHeight="1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4:24" ht="16.5" customHeight="1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4:24" ht="16.5" customHeight="1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4:24" ht="16.5" customHeight="1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4:24" ht="16.5" customHeight="1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4:24" ht="16.5" customHeight="1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4:24" ht="16.5" customHeight="1">
      <c r="D152" s="3"/>
      <c r="E152" s="3"/>
      <c r="F152" s="3"/>
      <c r="W152" s="3"/>
      <c r="X152" s="3"/>
    </row>
    <row r="153" spans="4:6" ht="16.5" customHeight="1">
      <c r="D153" s="3"/>
      <c r="E153" s="3"/>
      <c r="F153" s="3"/>
    </row>
    <row r="154" spans="4:6" ht="16.5" customHeight="1">
      <c r="D154" s="3"/>
      <c r="E154" s="3"/>
      <c r="F154" s="3"/>
    </row>
    <row r="155" spans="4:6" ht="16.5" customHeight="1">
      <c r="D155" s="3"/>
      <c r="E155" s="3"/>
      <c r="F155" s="3"/>
    </row>
    <row r="156" spans="4:6" ht="16.5" customHeight="1">
      <c r="D156" s="3"/>
      <c r="E156" s="3"/>
      <c r="F156" s="3"/>
    </row>
    <row r="157" spans="4:6" ht="16.5" customHeight="1">
      <c r="D157" s="3"/>
      <c r="E157" s="3"/>
      <c r="F157" s="3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2011-01-11T17:05:10Z</cp:lastPrinted>
  <dcterms:created xsi:type="dcterms:W3CDTF">1998-04-21T14:28:46Z</dcterms:created>
  <dcterms:modified xsi:type="dcterms:W3CDTF">2012-02-02T14:19:41Z</dcterms:modified>
  <cp:category/>
  <cp:version/>
  <cp:contentType/>
  <cp:contentStatus/>
</cp:coreProperties>
</file>