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<sst xmlns="http://schemas.openxmlformats.org/spreadsheetml/2006/main" count="88" uniqueCount="80">
  <si>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</si>
  <si>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</si>
  <si>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</si>
  <si>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</si>
  <si>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</si>
  <si>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</si>
  <si>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</si>
  <si>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</si>
  <si>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</si>
  <si>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</si>
  <si>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</si>
  <si>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</si>
  <si>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</si>
  <si>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</si>
  <si>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</si>
  <si>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</si>
  <si>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</si>
  <si>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</si>
  <si>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</si>
  <si>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</si>
  <si>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</si>
  <si>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</si>
  <si>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</si>
  <si>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</si>
  <si>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</si>
  <si>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</si>
  <si>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</si>
  <si>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</si>
  <si>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</si>
  <si>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</si>
  <si>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</si>
  <si>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</si>
  <si>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</si>
  <si>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</si>
  <si>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</si>
  <si>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</si>
  <si>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</si>
  <si>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</si>
  <si>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</si>
  <si>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</si>
  <si>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</si>
  <si>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</si>
  <si>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</si>
  <si>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</si>
  <si>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</si>
  <si>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</si>
  <si>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</si>
  <si>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</si>
  <si>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</si>
  <si>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</si>
  <si>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</si>
  <si>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</si>
  <si>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</si>
  <si>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</si>
  <si>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</si>
  <si>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</si>
  <si>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</si>
  <si>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</si>
  <si>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</si>
  <si>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</si>
  <si>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</si>
  <si>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</si>
  <si>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</si>
  <si>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</si>
  <si>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</si>
  <si>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</si>
  <si>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</si>
  <si>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</si>
  <si>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</si>
  <si>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</si>
  <si>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</si>
  <si>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</si>
  <si>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</si>
  <si>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</si>
  <si>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</si>
  <si>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</si>
  <si>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</si>
  <si>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</si>
  <si>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Agosto de 2008</t>
  </si>
  <si>
    <t xml:space="preserve">ANEXO IX al Memorandum  D.T.E.E. N°   366 / 2010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</si>
</sst>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39661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288709.09484936844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35260.65553433117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1478.0360999999991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44844.05000000001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11506.191857142858</v>
      </c>
      <c r="K24" s="214" t="s">
        <v>77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3853.0159420289824</v>
      </c>
      <c r="K26" s="80">
        <f>J26*0.5</f>
        <v>1926.5079710144912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SUM(J17:J27)+K26</f>
        <v>387577.5522538859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366 / 2010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38964.96666663105</v>
      </c>
      <c r="H22" s="179">
        <v>14544.300000012503</v>
      </c>
      <c r="I22" s="180">
        <v>104183.11327445388</v>
      </c>
      <c r="J22" s="181"/>
      <c r="K22" s="182">
        <v>5192387.499999445</v>
      </c>
      <c r="L22" s="181"/>
      <c r="M22" s="182">
        <v>2659.600000001199</v>
      </c>
      <c r="N22" s="181"/>
      <c r="O22" s="182">
        <v>2988404.3333332664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6</v>
      </c>
      <c r="H25" s="126">
        <v>5</v>
      </c>
      <c r="I25" s="103">
        <v>28</v>
      </c>
      <c r="J25" s="140"/>
      <c r="K25" s="133">
        <v>23</v>
      </c>
      <c r="L25" s="140"/>
      <c r="M25" s="133">
        <v>20</v>
      </c>
      <c r="N25" s="140"/>
      <c r="O25" s="133">
        <v>44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0.9985083650048452</v>
      </c>
      <c r="H27" s="128">
        <f>1-H22/H23/H24</f>
        <v>0.9988249764903189</v>
      </c>
      <c r="I27" s="129">
        <f>1-I22/I23/I24</f>
        <v>0.9961772204491807</v>
      </c>
      <c r="J27" s="141"/>
      <c r="K27" s="104">
        <f>1-K22/K23/K24</f>
        <v>0.9421718732598346</v>
      </c>
      <c r="L27" s="141"/>
      <c r="M27" s="104">
        <f>1-M22/M23/M24</f>
        <v>0.9972146118721449</v>
      </c>
      <c r="N27" s="141"/>
      <c r="O27" s="104">
        <f>1-O22/O23/O24</f>
        <v>0.9523710928887731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0.2012072434607646</v>
      </c>
      <c r="H29" s="131">
        <f>+H25/H24*100</f>
        <v>0.3538570417551309</v>
      </c>
      <c r="I29" s="130">
        <f>+I25/I24*100</f>
        <v>0.900003214297194</v>
      </c>
      <c r="J29" s="142"/>
      <c r="K29" s="105">
        <f>+K25/K24*100</f>
        <v>0.224390243902439</v>
      </c>
      <c r="L29" s="142"/>
      <c r="M29" s="105">
        <f>+M25/M24</f>
        <v>0.1834862385321101</v>
      </c>
      <c r="N29" s="142"/>
      <c r="O29" s="105">
        <f>+O25/O24*100</f>
        <v>0.6143106457242583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0.8427706340091907</v>
      </c>
      <c r="H32" s="198">
        <f>+(H27-H19)/(1-H19)</f>
        <v>0.8194493685185716</v>
      </c>
      <c r="I32" s="198">
        <f>+(I27-I19)/(1-I19)</f>
        <v>-0.18904496137461</v>
      </c>
      <c r="J32" s="198"/>
      <c r="K32" s="198">
        <f>+(K27-K19)/(1-K19)</f>
        <v>-5.656858148977248</v>
      </c>
      <c r="L32" s="198"/>
      <c r="M32" s="198">
        <f>+(M27-M19)/(1-M19)</f>
        <v>-1.810684286433114</v>
      </c>
      <c r="N32" s="198"/>
      <c r="O32" s="199">
        <f>+(O27-O19)/(1-O19)</f>
        <v>-1.894846356969961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0.8427706340091907</v>
      </c>
      <c r="H33" s="194">
        <f aca="true" t="shared" si="0" ref="H33:O33">IF(H32&gt;0,H32,0)</f>
        <v>0.8194493685185716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0.6589707737953142</v>
      </c>
      <c r="H34" s="194">
        <f>+(H20-H29)/H20</f>
        <v>0.6812098722926749</v>
      </c>
      <c r="I34" s="194">
        <f>+(I20-I29)/I20</f>
        <v>0.09999678570280601</v>
      </c>
      <c r="J34" s="194"/>
      <c r="K34" s="194">
        <f>+(K20-K29)/K20</f>
        <v>0.551219512195122</v>
      </c>
      <c r="L34" s="194"/>
      <c r="M34" s="194">
        <f>+(M20-M29)/M20</f>
        <v>0.7378768020969856</v>
      </c>
      <c r="N34" s="194"/>
      <c r="O34" s="201">
        <f>+(O20-O29)/O20</f>
        <v>0.10969471634165456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1.5017414078045048</v>
      </c>
      <c r="H35" s="194">
        <f aca="true" t="shared" si="1" ref="H35:O35">+H34+H33</f>
        <v>1.5006592408112467</v>
      </c>
      <c r="I35" s="194">
        <f t="shared" si="1"/>
        <v>0.09999678570280601</v>
      </c>
      <c r="J35" s="194"/>
      <c r="K35" s="194">
        <f t="shared" si="1"/>
        <v>0.551219512195122</v>
      </c>
      <c r="L35" s="194"/>
      <c r="M35" s="194">
        <f t="shared" si="1"/>
        <v>0.7378768020969856</v>
      </c>
      <c r="N35" s="194"/>
      <c r="O35" s="201">
        <f t="shared" si="1"/>
        <v>0.10969471634165456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1.5017414078045048</v>
      </c>
      <c r="H36" s="194">
        <f aca="true" t="shared" si="2" ref="H36:O36">IF(H35&gt;0,H35,0)</f>
        <v>1.5006592408112467</v>
      </c>
      <c r="I36" s="194">
        <f t="shared" si="2"/>
        <v>0.09999678570280601</v>
      </c>
      <c r="J36" s="194"/>
      <c r="K36" s="194">
        <f t="shared" si="2"/>
        <v>0.551219512195122</v>
      </c>
      <c r="L36" s="194"/>
      <c r="M36" s="194">
        <f t="shared" si="2"/>
        <v>0.7378768020969856</v>
      </c>
      <c r="N36" s="194"/>
      <c r="O36" s="201">
        <f t="shared" si="2"/>
        <v>0.10969471634165456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288709.09484936844</v>
      </c>
      <c r="H37" s="194">
        <f aca="true" t="shared" si="3" ref="H37:O37">+H36*H24*H18</f>
        <v>35260.65553433117</v>
      </c>
      <c r="I37" s="194">
        <f t="shared" si="3"/>
        <v>1478.0360999999991</v>
      </c>
      <c r="J37" s="194"/>
      <c r="K37" s="194">
        <f t="shared" si="3"/>
        <v>44844.05000000001</v>
      </c>
      <c r="L37" s="194"/>
      <c r="M37" s="194">
        <f t="shared" si="3"/>
        <v>11506.191857142858</v>
      </c>
      <c r="N37" s="194"/>
      <c r="O37" s="201">
        <f t="shared" si="3"/>
        <v>3853.0159420289824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288709.09484936844</v>
      </c>
      <c r="H38" s="205">
        <f aca="true" t="shared" si="4" ref="H38:O38">IF(H37&gt;0,H37,0)</f>
        <v>35260.65553433117</v>
      </c>
      <c r="I38" s="205">
        <f t="shared" si="4"/>
        <v>1478.0360999999991</v>
      </c>
      <c r="J38" s="206"/>
      <c r="K38" s="205">
        <f t="shared" si="4"/>
        <v>44844.05000000001</v>
      </c>
      <c r="L38" s="206"/>
      <c r="M38" s="205">
        <f t="shared" si="4"/>
        <v>11506.191857142858</v>
      </c>
      <c r="N38" s="206"/>
      <c r="O38" s="207">
        <f t="shared" si="4"/>
        <v>3853.0159420289824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288709.09484936844</v>
      </c>
      <c r="H41" s="108">
        <f>H38</f>
        <v>35260.65553433117</v>
      </c>
      <c r="I41" s="108">
        <f>I38</f>
        <v>1478.0360999999991</v>
      </c>
      <c r="J41" s="143"/>
      <c r="K41" s="108">
        <f>K38</f>
        <v>44844.05000000001</v>
      </c>
      <c r="L41" s="143"/>
      <c r="M41" s="108">
        <f>M38</f>
        <v>11506.191857142858</v>
      </c>
      <c r="N41" s="143"/>
      <c r="O41" s="108">
        <f>O38</f>
        <v>3853.0159420289824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39661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2010-01-13T19:54:34Z</cp:lastPrinted>
  <dcterms:created xsi:type="dcterms:W3CDTF">1998-04-21T14:04:37Z</dcterms:created>
  <dcterms:modified xsi:type="dcterms:W3CDTF">2010-08-06T14:30:26Z</dcterms:modified>
  <cp:category/>
  <cp:version/>
  <cp:contentType/>
  <cp:contentStatus/>
</cp:coreProperties>
</file>