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0" windowWidth="8895" windowHeight="4755" tabRatio="604" activeTab="0"/>
  </bookViews>
  <sheets>
    <sheet name="ENERSANJUAN" sheetId="1" r:id="rId1"/>
    <sheet name="ENERSANJUAN (hoja2)" sheetId="2" r:id="rId2"/>
  </sheets>
  <definedNames>
    <definedName name="_xlnm.Print_Area" localSheetId="0">'ENERSANJUAN'!$A$1:$U$61</definedName>
    <definedName name="_xlnm.Print_Area" localSheetId="1">'ENERSANJUAN (hoja2)'!$A$1:$U$62</definedName>
  </definedNames>
  <calcPr fullCalcOnLoad="1"/>
</workbook>
</file>

<file path=xl/sharedStrings.xml><?xml version="1.0" encoding="utf-8"?>
<sst xmlns="http://schemas.openxmlformats.org/spreadsheetml/2006/main" count="336" uniqueCount="44">
  <si>
    <t xml:space="preserve">ENTE NACIONAL REGULADOR </t>
  </si>
  <si>
    <t>DE LA ELECTRICIDAD</t>
  </si>
  <si>
    <t>N°</t>
  </si>
  <si>
    <t>EMPRESA</t>
  </si>
  <si>
    <t xml:space="preserve">E : </t>
  </si>
  <si>
    <t xml:space="preserve">P : </t>
  </si>
  <si>
    <t>PENALIZACIONES POR INDISPONIBILIDAD DEL INSTRUMENTAL DEL SMEC</t>
  </si>
  <si>
    <t>MEDIDOR</t>
  </si>
  <si>
    <t>TIPOLOGÍA
(*)</t>
  </si>
  <si>
    <t>%</t>
  </si>
  <si>
    <t>ENERGÍA
[MWh]</t>
  </si>
  <si>
    <t>P
[$/MWh]</t>
  </si>
  <si>
    <t>7.2.e.</t>
  </si>
  <si>
    <t xml:space="preserve">% : </t>
  </si>
  <si>
    <t>PORCENTAJE DE PENALIZACIÓN</t>
  </si>
  <si>
    <t>ENERGÍA UTILIZADA MEDIDA EN MWh</t>
  </si>
  <si>
    <t>PRECIO PROMEDIO EN EL NODO DE MEDICIÓN</t>
  </si>
  <si>
    <t>MES</t>
  </si>
  <si>
    <t>(*)</t>
  </si>
  <si>
    <t xml:space="preserve">7.2.e. : </t>
  </si>
  <si>
    <t>FALTA DE  HABILITACIÓN COMERCIAL (HC) DE UN NODO</t>
  </si>
  <si>
    <t>Ccom</t>
  </si>
  <si>
    <t>DIAS</t>
  </si>
  <si>
    <t>COEFICIENTE COMPLEMENTARIO</t>
  </si>
  <si>
    <t>Hasta</t>
  </si>
  <si>
    <t xml:space="preserve">Ccom : </t>
  </si>
  <si>
    <t>Monto según Res.SE N° 472/98</t>
  </si>
  <si>
    <t>PENALIZACIÓN</t>
  </si>
  <si>
    <t>Monto Adicional
 por San. Comp.</t>
  </si>
  <si>
    <t xml:space="preserve">   Inicio del Incumplimiento</t>
  </si>
  <si>
    <t>Res SE Nº 472/98 = % * E * P</t>
  </si>
  <si>
    <t>Res. ENRE Nº  127/2000 = % * E * P * Ccom</t>
  </si>
  <si>
    <t>Monto Total
Res. ENRE N° 127/00</t>
  </si>
  <si>
    <t xml:space="preserve">(1) : </t>
  </si>
  <si>
    <t>Monto Adicional por San. Comp. = Res. ENRE N° 127/00 - Res. SE N° 472/98</t>
  </si>
  <si>
    <t>JCCCA01P</t>
  </si>
  <si>
    <t>JCCCA02P</t>
  </si>
  <si>
    <t>JCCCA03P</t>
  </si>
  <si>
    <t>Transporte hoja 1</t>
  </si>
  <si>
    <t>Desde el 01 de enero al 31 de diciembre de 2004</t>
  </si>
  <si>
    <t>----</t>
  </si>
  <si>
    <t>ENERGIA DE SAN JUAN SA</t>
  </si>
  <si>
    <t>DISTRIBUIDORA - ENERGIA SAN JUAN S.A.</t>
  </si>
  <si>
    <t>ANEXO a la Resolución ENRE 150  /2008</t>
  </si>
</sst>
</file>

<file path=xl/styles.xml><?xml version="1.0" encoding="utf-8"?>
<styleSheet xmlns="http://schemas.openxmlformats.org/spreadsheetml/2006/main">
  <numFmts count="56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_)"/>
    <numFmt numFmtId="189" formatCode="0.0_)"/>
    <numFmt numFmtId="190" formatCode="0.0000000_)"/>
    <numFmt numFmtId="191" formatCode="#,##0.0000"/>
    <numFmt numFmtId="192" formatCode="0.00_)"/>
    <numFmt numFmtId="193" formatCode="&quot;$&quot;\ #,##0.00_);\(&quot;$&quot;\ #,##0.00\)"/>
    <numFmt numFmtId="194" formatCode="#,##0.00000"/>
    <numFmt numFmtId="195" formatCode="0.0"/>
    <numFmt numFmtId="196" formatCode="0.0000"/>
    <numFmt numFmtId="197" formatCode="#,##\$\ 0.00;\-#,##\$\ 0.00,"/>
    <numFmt numFmtId="198" formatCode="dd\-mmm\-yy_)"/>
    <numFmt numFmtId="199" formatCode="#,##0.0_);\(#,##0.0\)"/>
    <numFmt numFmtId="200" formatCode="\$\ #,##0.00,_);\(\$\ #,##0.00,\)"/>
    <numFmt numFmtId="201" formatCode="#,##0.0"/>
    <numFmt numFmtId="202" formatCode="&quot;$&quot;\ #,##0.00;&quot;$&quot;\ \-#,##0.000"/>
    <numFmt numFmtId="203" formatCode="&quot;$&quot;\ #,##0.000;&quot;$&quot;\ \-#,##0.000"/>
    <numFmt numFmtId="204" formatCode="0.000_)"/>
    <numFmt numFmtId="205" formatCode="0.000"/>
    <numFmt numFmtId="206" formatCode="0.00000"/>
    <numFmt numFmtId="207" formatCode="dd/mm/yy"/>
    <numFmt numFmtId="208" formatCode="0.00_);\(0.00\)"/>
    <numFmt numFmtId="209" formatCode="0_);\(0\)"/>
    <numFmt numFmtId="210" formatCode="&quot;$&quot;#,##0.00"/>
    <numFmt numFmtId="211" formatCode="&quot;$&quot;#,##0.000"/>
  </numFmts>
  <fonts count="2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i/>
      <u val="single"/>
      <sz val="14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22"/>
      <name val="Times New Roman"/>
      <family val="1"/>
    </font>
    <font>
      <b/>
      <u val="single"/>
      <sz val="22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MS Sans Serif"/>
      <family val="2"/>
    </font>
    <font>
      <b/>
      <i/>
      <u val="single"/>
      <sz val="10"/>
      <name val="Times New Roman"/>
      <family val="1"/>
    </font>
    <font>
      <sz val="10"/>
      <name val="Courier New"/>
      <family val="3"/>
    </font>
    <font>
      <b/>
      <sz val="12"/>
      <name val="Times New Roman"/>
      <family val="1"/>
    </font>
    <font>
      <b/>
      <sz val="16"/>
      <name val="Arial"/>
      <family val="2"/>
    </font>
    <font>
      <b/>
      <u val="single"/>
      <sz val="24"/>
      <name val="Times New Roman"/>
      <family val="1"/>
    </font>
    <font>
      <sz val="20"/>
      <name val="Times New Roman"/>
      <family val="1"/>
    </font>
    <font>
      <b/>
      <u val="single"/>
      <sz val="20"/>
      <name val="Times New Roman"/>
      <family val="1"/>
    </font>
    <font>
      <b/>
      <i/>
      <u val="single"/>
      <sz val="18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</fonts>
  <fills count="2">
    <fill>
      <patternFill/>
    </fill>
    <fill>
      <patternFill patternType="gray125"/>
    </fill>
  </fills>
  <borders count="35">
    <border>
      <left/>
      <right/>
      <top/>
      <bottom/>
      <diagonal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 style="double"/>
      <right style="double"/>
      <top style="thin"/>
      <bottom style="thin"/>
    </border>
    <border>
      <left>
        <color indexed="63"/>
      </left>
      <right style="double"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 style="double"/>
      <top style="thin"/>
      <bottom style="double"/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double"/>
      <right style="double"/>
      <top>
        <color indexed="63"/>
      </top>
      <bottom style="double"/>
    </border>
    <border>
      <left style="double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ck"/>
      <right style="thick"/>
      <top style="thick"/>
      <bottom style="double"/>
    </border>
    <border>
      <left style="thick"/>
      <right style="thick"/>
      <top style="thin"/>
      <bottom style="thin"/>
    </border>
    <border>
      <left style="thick"/>
      <right style="thick"/>
      <top>
        <color indexed="63"/>
      </top>
      <bottom>
        <color indexed="63"/>
      </bottom>
    </border>
    <border>
      <left style="thick"/>
      <right style="thick"/>
      <top style="medium"/>
      <bottom style="thick"/>
    </border>
    <border>
      <left style="double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 style="double"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</cellStyleXfs>
  <cellXfs count="183">
    <xf numFmtId="0" fontId="0" fillId="0" borderId="0" xfId="0" applyAlignment="1">
      <alignment/>
    </xf>
    <xf numFmtId="0" fontId="4" fillId="0" borderId="0" xfId="19" applyFill="1">
      <alignment/>
      <protection/>
    </xf>
    <xf numFmtId="0" fontId="0" fillId="0" borderId="0" xfId="19" applyFont="1" applyFill="1">
      <alignment/>
      <protection/>
    </xf>
    <xf numFmtId="0" fontId="4" fillId="0" borderId="0" xfId="19">
      <alignment/>
      <protection/>
    </xf>
    <xf numFmtId="0" fontId="4" fillId="0" borderId="1" xfId="19" applyFill="1" applyBorder="1">
      <alignment/>
      <protection/>
    </xf>
    <xf numFmtId="0" fontId="4" fillId="0" borderId="2" xfId="19" applyFill="1" applyBorder="1">
      <alignment/>
      <protection/>
    </xf>
    <xf numFmtId="0" fontId="4" fillId="0" borderId="0" xfId="19" applyFill="1" applyBorder="1">
      <alignment/>
      <protection/>
    </xf>
    <xf numFmtId="0" fontId="5" fillId="0" borderId="0" xfId="19" applyFont="1" applyFill="1" applyBorder="1">
      <alignment/>
      <protection/>
    </xf>
    <xf numFmtId="0" fontId="0" fillId="0" borderId="0" xfId="19" applyFont="1" applyFill="1" applyBorder="1">
      <alignment/>
      <protection/>
    </xf>
    <xf numFmtId="0" fontId="6" fillId="0" borderId="0" xfId="19" applyFont="1" applyFill="1" applyBorder="1">
      <alignment/>
      <protection/>
    </xf>
    <xf numFmtId="0" fontId="6" fillId="0" borderId="0" xfId="19" applyFont="1" applyFill="1" applyBorder="1" applyProtection="1">
      <alignment/>
      <protection/>
    </xf>
    <xf numFmtId="0" fontId="0" fillId="0" borderId="0" xfId="19" applyFont="1" applyFill="1" applyBorder="1" applyProtection="1">
      <alignment/>
      <protection/>
    </xf>
    <xf numFmtId="0" fontId="5" fillId="0" borderId="0" xfId="19" applyFont="1" applyFill="1" applyBorder="1" applyAlignment="1">
      <alignment horizontal="centerContinuous"/>
      <protection/>
    </xf>
    <xf numFmtId="0" fontId="6" fillId="0" borderId="0" xfId="19" applyFont="1" applyFill="1" applyBorder="1" applyAlignment="1">
      <alignment horizontal="centerContinuous"/>
      <protection/>
    </xf>
    <xf numFmtId="0" fontId="7" fillId="0" borderId="0" xfId="19" applyFont="1" applyFill="1" applyBorder="1" applyAlignment="1">
      <alignment horizontal="centerContinuous"/>
      <protection/>
    </xf>
    <xf numFmtId="0" fontId="8" fillId="0" borderId="0" xfId="19" applyFont="1">
      <alignment/>
      <protection/>
    </xf>
    <xf numFmtId="0" fontId="10" fillId="0" borderId="0" xfId="19" applyFont="1">
      <alignment/>
      <protection/>
    </xf>
    <xf numFmtId="0" fontId="9" fillId="0" borderId="0" xfId="19" applyFont="1" applyFill="1" applyBorder="1" applyAlignment="1">
      <alignment horizontal="centerContinuous"/>
      <protection/>
    </xf>
    <xf numFmtId="0" fontId="10" fillId="0" borderId="0" xfId="19" applyFont="1" applyAlignment="1">
      <alignment horizontal="centerContinuous"/>
      <protection/>
    </xf>
    <xf numFmtId="0" fontId="11" fillId="0" borderId="0" xfId="19" applyFont="1" applyFill="1">
      <alignment/>
      <protection/>
    </xf>
    <xf numFmtId="0" fontId="12" fillId="0" borderId="0" xfId="19" applyFont="1" applyAlignment="1">
      <alignment horizontal="centerContinuous"/>
      <protection/>
    </xf>
    <xf numFmtId="0" fontId="11" fillId="0" borderId="0" xfId="19" applyFont="1" applyAlignment="1">
      <alignment horizontal="centerContinuous"/>
      <protection/>
    </xf>
    <xf numFmtId="0" fontId="11" fillId="0" borderId="0" xfId="19" applyFont="1">
      <alignment/>
      <protection/>
    </xf>
    <xf numFmtId="0" fontId="13" fillId="0" borderId="0" xfId="19" applyFont="1">
      <alignment/>
      <protection/>
    </xf>
    <xf numFmtId="0" fontId="4" fillId="0" borderId="0" xfId="19" applyBorder="1">
      <alignment/>
      <protection/>
    </xf>
    <xf numFmtId="0" fontId="6" fillId="0" borderId="2" xfId="19" applyFont="1" applyFill="1" applyBorder="1">
      <alignment/>
      <protection/>
    </xf>
    <xf numFmtId="0" fontId="6" fillId="0" borderId="2" xfId="19" applyFont="1" applyFill="1" applyBorder="1" applyProtection="1">
      <alignment/>
      <protection/>
    </xf>
    <xf numFmtId="0" fontId="0" fillId="0" borderId="2" xfId="19" applyFont="1" applyFill="1" applyBorder="1" applyProtection="1">
      <alignment/>
      <protection/>
    </xf>
    <xf numFmtId="0" fontId="0" fillId="0" borderId="3" xfId="19" applyFont="1" applyFill="1" applyBorder="1" applyProtection="1">
      <alignment/>
      <protection/>
    </xf>
    <xf numFmtId="0" fontId="0" fillId="0" borderId="0" xfId="0" applyAlignment="1">
      <alignment horizontal="centerContinuous"/>
    </xf>
    <xf numFmtId="0" fontId="6" fillId="0" borderId="0" xfId="19" applyFont="1">
      <alignment/>
      <protection/>
    </xf>
    <xf numFmtId="0" fontId="6" fillId="0" borderId="0" xfId="0" applyFont="1" applyAlignment="1">
      <alignment horizontal="centerContinuous"/>
    </xf>
    <xf numFmtId="0" fontId="8" fillId="0" borderId="4" xfId="19" applyFont="1" applyFill="1" applyBorder="1">
      <alignment/>
      <protection/>
    </xf>
    <xf numFmtId="0" fontId="8" fillId="0" borderId="0" xfId="19" applyFont="1" applyFill="1" applyBorder="1">
      <alignment/>
      <protection/>
    </xf>
    <xf numFmtId="0" fontId="8" fillId="0" borderId="5" xfId="19" applyFont="1" applyFill="1" applyBorder="1">
      <alignment/>
      <protection/>
    </xf>
    <xf numFmtId="0" fontId="14" fillId="0" borderId="0" xfId="19" applyFont="1">
      <alignment/>
      <protection/>
    </xf>
    <xf numFmtId="0" fontId="14" fillId="0" borderId="4" xfId="19" applyFont="1" applyFill="1" applyBorder="1">
      <alignment/>
      <protection/>
    </xf>
    <xf numFmtId="0" fontId="7" fillId="0" borderId="0" xfId="19" applyFont="1">
      <alignment/>
      <protection/>
    </xf>
    <xf numFmtId="0" fontId="7" fillId="0" borderId="5" xfId="19" applyFont="1" applyFill="1" applyBorder="1" applyAlignment="1">
      <alignment horizontal="centerContinuous"/>
      <protection/>
    </xf>
    <xf numFmtId="0" fontId="15" fillId="0" borderId="0" xfId="19" applyFont="1" applyAlignment="1">
      <alignment horizontal="center" vertical="center"/>
      <protection/>
    </xf>
    <xf numFmtId="0" fontId="15" fillId="0" borderId="4" xfId="19" applyFont="1" applyFill="1" applyBorder="1" applyAlignment="1">
      <alignment horizontal="center" vertical="center"/>
      <protection/>
    </xf>
    <xf numFmtId="0" fontId="15" fillId="0" borderId="6" xfId="0" applyFont="1" applyBorder="1" applyAlignment="1">
      <alignment horizontal="center" vertical="center"/>
    </xf>
    <xf numFmtId="0" fontId="15" fillId="0" borderId="5" xfId="0" applyFont="1" applyBorder="1" applyAlignment="1">
      <alignment horizontal="center" vertical="center"/>
    </xf>
    <xf numFmtId="0" fontId="8" fillId="0" borderId="5" xfId="0" applyFont="1" applyBorder="1" applyAlignment="1">
      <alignment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22" fontId="8" fillId="0" borderId="9" xfId="0" applyNumberFormat="1" applyFont="1" applyBorder="1" applyAlignment="1">
      <alignment horizontal="center"/>
    </xf>
    <xf numFmtId="9" fontId="8" fillId="0" borderId="9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2" xfId="0" applyFont="1" applyBorder="1" applyAlignment="1">
      <alignment/>
    </xf>
    <xf numFmtId="0" fontId="8" fillId="0" borderId="0" xfId="0" applyFont="1" applyAlignment="1">
      <alignment/>
    </xf>
    <xf numFmtId="0" fontId="16" fillId="0" borderId="0" xfId="19" applyFont="1" applyFill="1" applyBorder="1" applyAlignment="1" quotePrefix="1">
      <alignment horizontal="left"/>
      <protection/>
    </xf>
    <xf numFmtId="0" fontId="15" fillId="0" borderId="6" xfId="0" applyFont="1" applyBorder="1" applyAlignment="1">
      <alignment horizontal="center" vertical="center" wrapText="1"/>
    </xf>
    <xf numFmtId="0" fontId="14" fillId="0" borderId="0" xfId="0" applyFont="1" applyAlignment="1">
      <alignment/>
    </xf>
    <xf numFmtId="0" fontId="14" fillId="0" borderId="5" xfId="0" applyFont="1" applyBorder="1" applyAlignment="1">
      <alignment/>
    </xf>
    <xf numFmtId="0" fontId="17" fillId="0" borderId="4" xfId="19" applyFont="1" applyFill="1" applyBorder="1">
      <alignment/>
      <protection/>
    </xf>
    <xf numFmtId="0" fontId="17" fillId="0" borderId="0" xfId="0" applyFont="1" applyAlignment="1">
      <alignment horizontal="right"/>
    </xf>
    <xf numFmtId="0" fontId="17" fillId="0" borderId="0" xfId="0" applyFont="1" applyAlignment="1">
      <alignment/>
    </xf>
    <xf numFmtId="0" fontId="17" fillId="0" borderId="5" xfId="0" applyFont="1" applyBorder="1" applyAlignment="1">
      <alignment/>
    </xf>
    <xf numFmtId="0" fontId="17" fillId="0" borderId="0" xfId="19" applyFont="1">
      <alignment/>
      <protection/>
    </xf>
    <xf numFmtId="0" fontId="13" fillId="0" borderId="13" xfId="19" applyFont="1" applyFill="1" applyBorder="1">
      <alignment/>
      <protection/>
    </xf>
    <xf numFmtId="0" fontId="13" fillId="0" borderId="14" xfId="19" applyFont="1" applyFill="1" applyBorder="1">
      <alignment/>
      <protection/>
    </xf>
    <xf numFmtId="0" fontId="13" fillId="0" borderId="15" xfId="19" applyFont="1" applyFill="1" applyBorder="1">
      <alignment/>
      <protection/>
    </xf>
    <xf numFmtId="0" fontId="4" fillId="0" borderId="0" xfId="19" applyFont="1">
      <alignment/>
      <protection/>
    </xf>
    <xf numFmtId="0" fontId="8" fillId="0" borderId="0" xfId="0" applyFont="1" applyBorder="1" applyAlignment="1">
      <alignment/>
    </xf>
    <xf numFmtId="7" fontId="8" fillId="0" borderId="0" xfId="0" applyNumberFormat="1" applyFont="1" applyBorder="1" applyAlignment="1">
      <alignment/>
    </xf>
    <xf numFmtId="4" fontId="8" fillId="0" borderId="9" xfId="0" applyNumberFormat="1" applyFont="1" applyBorder="1" applyAlignment="1">
      <alignment/>
    </xf>
    <xf numFmtId="17" fontId="8" fillId="0" borderId="8" xfId="0" applyNumberFormat="1" applyFont="1" applyBorder="1" applyAlignment="1">
      <alignment horizontal="center"/>
    </xf>
    <xf numFmtId="207" fontId="8" fillId="0" borderId="12" xfId="0" applyNumberFormat="1" applyFont="1" applyBorder="1" applyAlignment="1">
      <alignment/>
    </xf>
    <xf numFmtId="0" fontId="8" fillId="0" borderId="16" xfId="0" applyFont="1" applyBorder="1" applyAlignment="1">
      <alignment/>
    </xf>
    <xf numFmtId="207" fontId="8" fillId="0" borderId="9" xfId="0" applyNumberFormat="1" applyFont="1" applyBorder="1" applyAlignment="1">
      <alignment horizontal="center"/>
    </xf>
    <xf numFmtId="205" fontId="8" fillId="0" borderId="7" xfId="0" applyNumberFormat="1" applyFont="1" applyBorder="1" applyAlignment="1">
      <alignment horizontal="center"/>
    </xf>
    <xf numFmtId="4" fontId="8" fillId="0" borderId="0" xfId="0" applyNumberFormat="1" applyFont="1" applyAlignment="1">
      <alignment/>
    </xf>
    <xf numFmtId="0" fontId="17" fillId="0" borderId="0" xfId="0" applyFont="1" applyAlignment="1" quotePrefix="1">
      <alignment horizontal="right"/>
    </xf>
    <xf numFmtId="0" fontId="17" fillId="0" borderId="0" xfId="0" applyFont="1" applyAlignment="1">
      <alignment horizontal="left"/>
    </xf>
    <xf numFmtId="7" fontId="18" fillId="0" borderId="0" xfId="0" applyNumberFormat="1" applyFont="1" applyBorder="1" applyAlignment="1">
      <alignment/>
    </xf>
    <xf numFmtId="0" fontId="15" fillId="0" borderId="17" xfId="0" applyFont="1" applyBorder="1" applyAlignment="1" quotePrefix="1">
      <alignment horizontal="center" vertical="center" wrapText="1"/>
    </xf>
    <xf numFmtId="0" fontId="8" fillId="0" borderId="17" xfId="0" applyFont="1" applyBorder="1" applyAlignment="1">
      <alignment/>
    </xf>
    <xf numFmtId="4" fontId="8" fillId="0" borderId="17" xfId="0" applyNumberFormat="1" applyFont="1" applyBorder="1" applyAlignment="1">
      <alignment horizontal="center"/>
    </xf>
    <xf numFmtId="0" fontId="8" fillId="0" borderId="18" xfId="0" applyFont="1" applyBorder="1" applyAlignment="1">
      <alignment/>
    </xf>
    <xf numFmtId="0" fontId="14" fillId="0" borderId="0" xfId="0" applyFont="1" applyFill="1" applyAlignment="1">
      <alignment/>
    </xf>
    <xf numFmtId="0" fontId="15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8" fillId="0" borderId="0" xfId="0" applyFont="1" applyFill="1" applyAlignment="1">
      <alignment/>
    </xf>
    <xf numFmtId="0" fontId="17" fillId="0" borderId="0" xfId="0" applyFont="1" applyFill="1" applyAlignment="1">
      <alignment/>
    </xf>
    <xf numFmtId="166" fontId="18" fillId="0" borderId="6" xfId="0" applyNumberFormat="1" applyFont="1" applyBorder="1" applyAlignment="1">
      <alignment/>
    </xf>
    <xf numFmtId="0" fontId="15" fillId="0" borderId="19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/>
    </xf>
    <xf numFmtId="207" fontId="8" fillId="0" borderId="20" xfId="0" applyNumberFormat="1" applyFont="1" applyBorder="1" applyAlignment="1">
      <alignment horizontal="center"/>
    </xf>
    <xf numFmtId="9" fontId="8" fillId="0" borderId="20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/>
    </xf>
    <xf numFmtId="2" fontId="8" fillId="0" borderId="20" xfId="0" applyNumberFormat="1" applyFont="1" applyBorder="1" applyAlignment="1">
      <alignment/>
    </xf>
    <xf numFmtId="0" fontId="8" fillId="0" borderId="0" xfId="0" applyFont="1" applyBorder="1" applyAlignment="1">
      <alignment horizontal="center"/>
    </xf>
    <xf numFmtId="9" fontId="8" fillId="0" borderId="0" xfId="0" applyNumberFormat="1" applyFont="1" applyBorder="1" applyAlignment="1">
      <alignment horizontal="center"/>
    </xf>
    <xf numFmtId="4" fontId="8" fillId="0" borderId="0" xfId="0" applyNumberFormat="1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21" xfId="0" applyFont="1" applyBorder="1" applyAlignment="1">
      <alignment horizontal="center"/>
    </xf>
    <xf numFmtId="7" fontId="8" fillId="0" borderId="21" xfId="0" applyNumberFormat="1" applyFont="1" applyBorder="1" applyAlignment="1">
      <alignment/>
    </xf>
    <xf numFmtId="207" fontId="8" fillId="0" borderId="22" xfId="0" applyNumberFormat="1" applyFont="1" applyBorder="1" applyAlignment="1">
      <alignment horizontal="center" vertical="center"/>
    </xf>
    <xf numFmtId="7" fontId="8" fillId="0" borderId="0" xfId="0" applyNumberFormat="1" applyFont="1" applyFill="1" applyBorder="1" applyAlignment="1">
      <alignment/>
    </xf>
    <xf numFmtId="2" fontId="8" fillId="0" borderId="0" xfId="0" applyNumberFormat="1" applyFont="1" applyFill="1" applyBorder="1" applyAlignment="1">
      <alignment/>
    </xf>
    <xf numFmtId="205" fontId="8" fillId="0" borderId="8" xfId="0" applyNumberFormat="1" applyFont="1" applyBorder="1" applyAlignment="1">
      <alignment horizontal="center"/>
    </xf>
    <xf numFmtId="0" fontId="13" fillId="0" borderId="19" xfId="0" applyFont="1" applyBorder="1" applyAlignment="1">
      <alignment horizontal="center" vertical="center"/>
    </xf>
    <xf numFmtId="210" fontId="8" fillId="0" borderId="9" xfId="0" applyNumberFormat="1" applyFont="1" applyBorder="1" applyAlignment="1">
      <alignment/>
    </xf>
    <xf numFmtId="0" fontId="15" fillId="0" borderId="23" xfId="0" applyFont="1" applyBorder="1" applyAlignment="1">
      <alignment horizontal="center" vertical="center" wrapText="1"/>
    </xf>
    <xf numFmtId="0" fontId="15" fillId="0" borderId="0" xfId="0" applyFont="1" applyBorder="1" applyAlignment="1">
      <alignment horizontal="center" vertical="center" wrapText="1"/>
    </xf>
    <xf numFmtId="0" fontId="15" fillId="0" borderId="6" xfId="0" applyFont="1" applyBorder="1" applyAlignment="1" quotePrefix="1">
      <alignment horizontal="center" vertical="center" wrapText="1"/>
    </xf>
    <xf numFmtId="166" fontId="18" fillId="0" borderId="0" xfId="0" applyNumberFormat="1" applyFont="1" applyBorder="1" applyAlignment="1">
      <alignment/>
    </xf>
    <xf numFmtId="166" fontId="8" fillId="0" borderId="8" xfId="0" applyNumberFormat="1" applyFont="1" applyBorder="1" applyAlignment="1">
      <alignment horizontal="right"/>
    </xf>
    <xf numFmtId="166" fontId="8" fillId="0" borderId="0" xfId="0" applyNumberFormat="1" applyFont="1" applyAlignment="1">
      <alignment/>
    </xf>
    <xf numFmtId="205" fontId="8" fillId="0" borderId="23" xfId="0" applyNumberFormat="1" applyFont="1" applyBorder="1" applyAlignment="1">
      <alignment horizontal="center"/>
    </xf>
    <xf numFmtId="0" fontId="8" fillId="0" borderId="23" xfId="0" applyFont="1" applyBorder="1" applyAlignment="1">
      <alignment/>
    </xf>
    <xf numFmtId="0" fontId="8" fillId="0" borderId="0" xfId="0" applyFont="1" applyBorder="1" applyAlignment="1">
      <alignment horizontal="center" vertical="center"/>
    </xf>
    <xf numFmtId="205" fontId="8" fillId="0" borderId="8" xfId="0" applyNumberFormat="1" applyFont="1" applyBorder="1" applyAlignment="1">
      <alignment horizontal="right"/>
    </xf>
    <xf numFmtId="0" fontId="15" fillId="0" borderId="6" xfId="0" applyFont="1" applyFill="1" applyBorder="1" applyAlignment="1">
      <alignment horizontal="center" vertical="center" wrapText="1"/>
    </xf>
    <xf numFmtId="209" fontId="8" fillId="0" borderId="9" xfId="0" applyNumberFormat="1" applyFont="1" applyFill="1" applyBorder="1" applyAlignment="1">
      <alignment/>
    </xf>
    <xf numFmtId="207" fontId="8" fillId="0" borderId="12" xfId="0" applyNumberFormat="1" applyFont="1" applyFill="1" applyBorder="1" applyAlignment="1">
      <alignment/>
    </xf>
    <xf numFmtId="4" fontId="8" fillId="0" borderId="9" xfId="0" applyNumberFormat="1" applyFont="1" applyBorder="1" applyAlignment="1">
      <alignment horizontal="left"/>
    </xf>
    <xf numFmtId="209" fontId="8" fillId="0" borderId="9" xfId="0" applyNumberFormat="1" applyFont="1" applyFill="1" applyBorder="1" applyAlignment="1">
      <alignment horizontal="center"/>
    </xf>
    <xf numFmtId="22" fontId="8" fillId="0" borderId="9" xfId="0" applyNumberFormat="1" applyFont="1" applyBorder="1" applyAlignment="1" quotePrefix="1">
      <alignment horizontal="center"/>
    </xf>
    <xf numFmtId="0" fontId="15" fillId="0" borderId="24" xfId="0" applyFont="1" applyBorder="1" applyAlignment="1">
      <alignment horizontal="center" vertical="center" wrapText="1"/>
    </xf>
    <xf numFmtId="0" fontId="15" fillId="0" borderId="23" xfId="0" applyFont="1" applyBorder="1" applyAlignment="1" quotePrefix="1">
      <alignment horizontal="center" vertical="center" wrapText="1"/>
    </xf>
    <xf numFmtId="166" fontId="8" fillId="0" borderId="23" xfId="0" applyNumberFormat="1" applyFont="1" applyBorder="1" applyAlignment="1">
      <alignment horizontal="right"/>
    </xf>
    <xf numFmtId="205" fontId="8" fillId="0" borderId="23" xfId="0" applyNumberFormat="1" applyFont="1" applyBorder="1" applyAlignment="1">
      <alignment horizontal="right"/>
    </xf>
    <xf numFmtId="205" fontId="8" fillId="0" borderId="0" xfId="0" applyNumberFormat="1" applyFont="1" applyBorder="1" applyAlignment="1">
      <alignment horizontal="center"/>
    </xf>
    <xf numFmtId="0" fontId="15" fillId="0" borderId="25" xfId="0" applyFont="1" applyBorder="1" applyAlignment="1" quotePrefix="1">
      <alignment horizontal="center" vertical="center" wrapText="1"/>
    </xf>
    <xf numFmtId="205" fontId="8" fillId="0" borderId="26" xfId="0" applyNumberFormat="1" applyFont="1" applyBorder="1" applyAlignment="1">
      <alignment horizontal="center"/>
    </xf>
    <xf numFmtId="210" fontId="8" fillId="0" borderId="26" xfId="0" applyNumberFormat="1" applyFont="1" applyBorder="1" applyAlignment="1">
      <alignment/>
    </xf>
    <xf numFmtId="0" fontId="8" fillId="0" borderId="27" xfId="0" applyFont="1" applyBorder="1" applyAlignment="1">
      <alignment/>
    </xf>
    <xf numFmtId="166" fontId="18" fillId="0" borderId="28" xfId="0" applyNumberFormat="1" applyFont="1" applyBorder="1" applyAlignment="1">
      <alignment/>
    </xf>
    <xf numFmtId="0" fontId="8" fillId="0" borderId="29" xfId="0" applyFont="1" applyBorder="1" applyAlignment="1">
      <alignment horizontal="center"/>
    </xf>
    <xf numFmtId="0" fontId="8" fillId="0" borderId="30" xfId="0" applyFont="1" applyBorder="1" applyAlignment="1">
      <alignment horizontal="center"/>
    </xf>
    <xf numFmtId="17" fontId="8" fillId="0" borderId="30" xfId="0" applyNumberFormat="1" applyFont="1" applyBorder="1" applyAlignment="1">
      <alignment horizontal="center"/>
    </xf>
    <xf numFmtId="22" fontId="8" fillId="0" borderId="18" xfId="0" applyNumberFormat="1" applyFont="1" applyBorder="1" applyAlignment="1">
      <alignment horizontal="center"/>
    </xf>
    <xf numFmtId="0" fontId="8" fillId="0" borderId="18" xfId="0" applyFont="1" applyBorder="1" applyAlignment="1">
      <alignment horizontal="center"/>
    </xf>
    <xf numFmtId="9" fontId="8" fillId="0" borderId="18" xfId="0" applyNumberFormat="1" applyFont="1" applyBorder="1" applyAlignment="1">
      <alignment horizontal="center"/>
    </xf>
    <xf numFmtId="4" fontId="8" fillId="0" borderId="18" xfId="0" applyNumberFormat="1" applyFont="1" applyBorder="1" applyAlignment="1">
      <alignment/>
    </xf>
    <xf numFmtId="210" fontId="8" fillId="0" borderId="18" xfId="0" applyNumberFormat="1" applyFont="1" applyBorder="1" applyAlignment="1">
      <alignment/>
    </xf>
    <xf numFmtId="207" fontId="8" fillId="0" borderId="18" xfId="0" applyNumberFormat="1" applyFont="1" applyBorder="1" applyAlignment="1">
      <alignment horizontal="center"/>
    </xf>
    <xf numFmtId="209" fontId="8" fillId="0" borderId="18" xfId="0" applyNumberFormat="1" applyFont="1" applyFill="1" applyBorder="1" applyAlignment="1">
      <alignment horizontal="center"/>
    </xf>
    <xf numFmtId="205" fontId="8" fillId="0" borderId="17" xfId="0" applyNumberFormat="1" applyFont="1" applyBorder="1" applyAlignment="1">
      <alignment horizontal="center"/>
    </xf>
    <xf numFmtId="166" fontId="8" fillId="0" borderId="31" xfId="0" applyNumberFormat="1" applyFont="1" applyBorder="1" applyAlignment="1">
      <alignment horizontal="right"/>
    </xf>
    <xf numFmtId="210" fontId="8" fillId="0" borderId="27" xfId="0" applyNumberFormat="1" applyFont="1" applyBorder="1" applyAlignment="1">
      <alignment/>
    </xf>
    <xf numFmtId="207" fontId="8" fillId="0" borderId="9" xfId="0" applyNumberFormat="1" applyFont="1" applyBorder="1" applyAlignment="1" quotePrefix="1">
      <alignment horizontal="center"/>
    </xf>
    <xf numFmtId="4" fontId="8" fillId="0" borderId="9" xfId="0" applyNumberFormat="1" applyFont="1" applyBorder="1" applyAlignment="1" quotePrefix="1">
      <alignment horizontal="right"/>
    </xf>
    <xf numFmtId="0" fontId="20" fillId="0" borderId="0" xfId="19" applyFont="1" applyAlignment="1">
      <alignment horizontal="centerContinuous"/>
      <protection/>
    </xf>
    <xf numFmtId="0" fontId="21" fillId="0" borderId="0" xfId="19" applyFont="1">
      <alignment/>
      <protection/>
    </xf>
    <xf numFmtId="0" fontId="22" fillId="0" borderId="0" xfId="19" applyFont="1" applyFill="1" applyBorder="1" applyAlignment="1">
      <alignment horizontal="centerContinuous"/>
      <protection/>
    </xf>
    <xf numFmtId="0" fontId="23" fillId="0" borderId="4" xfId="19" applyFont="1" applyFill="1" applyBorder="1" applyAlignment="1">
      <alignment horizontal="centerContinuous"/>
      <protection/>
    </xf>
    <xf numFmtId="0" fontId="24" fillId="0" borderId="4" xfId="19" applyFont="1" applyFill="1" applyBorder="1">
      <alignment/>
      <protection/>
    </xf>
    <xf numFmtId="0" fontId="24" fillId="0" borderId="0" xfId="0" applyFont="1" applyAlignment="1">
      <alignment/>
    </xf>
    <xf numFmtId="4" fontId="24" fillId="0" borderId="0" xfId="0" applyNumberFormat="1" applyFont="1" applyAlignment="1">
      <alignment/>
    </xf>
    <xf numFmtId="0" fontId="24" fillId="0" borderId="0" xfId="0" applyFont="1" applyFill="1" applyAlignment="1">
      <alignment/>
    </xf>
    <xf numFmtId="166" fontId="24" fillId="0" borderId="0" xfId="0" applyNumberFormat="1" applyFont="1" applyAlignment="1">
      <alignment/>
    </xf>
    <xf numFmtId="0" fontId="24" fillId="0" borderId="5" xfId="0" applyFont="1" applyBorder="1" applyAlignment="1">
      <alignment/>
    </xf>
    <xf numFmtId="0" fontId="24" fillId="0" borderId="0" xfId="19" applyFont="1">
      <alignment/>
      <protection/>
    </xf>
    <xf numFmtId="0" fontId="15" fillId="0" borderId="17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0" borderId="31" xfId="0" applyFont="1" applyFill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left" vertical="center"/>
    </xf>
    <xf numFmtId="0" fontId="8" fillId="0" borderId="9" xfId="0" applyFont="1" applyBorder="1" applyAlignment="1" quotePrefix="1">
      <alignment horizontal="center"/>
    </xf>
    <xf numFmtId="210" fontId="8" fillId="0" borderId="9" xfId="0" applyNumberFormat="1" applyFont="1" applyBorder="1" applyAlignment="1" quotePrefix="1">
      <alignment horizontal="right"/>
    </xf>
    <xf numFmtId="209" fontId="8" fillId="0" borderId="9" xfId="0" applyNumberFormat="1" applyFont="1" applyFill="1" applyBorder="1" applyAlignment="1" quotePrefix="1">
      <alignment horizontal="center"/>
    </xf>
    <xf numFmtId="205" fontId="8" fillId="0" borderId="7" xfId="0" applyNumberFormat="1" applyFont="1" applyBorder="1" applyAlignment="1" quotePrefix="1">
      <alignment horizontal="center"/>
    </xf>
    <xf numFmtId="166" fontId="8" fillId="0" borderId="8" xfId="0" applyNumberFormat="1" applyFont="1" applyBorder="1" applyAlignment="1" quotePrefix="1">
      <alignment horizontal="right"/>
    </xf>
    <xf numFmtId="210" fontId="8" fillId="0" borderId="26" xfId="0" applyNumberFormat="1" applyFont="1" applyBorder="1" applyAlignment="1" quotePrefix="1">
      <alignment horizontal="right"/>
    </xf>
    <xf numFmtId="0" fontId="8" fillId="0" borderId="32" xfId="0" applyFont="1" applyBorder="1" applyAlignment="1" quotePrefix="1">
      <alignment horizontal="left" vertical="center"/>
    </xf>
    <xf numFmtId="0" fontId="8" fillId="0" borderId="19" xfId="0" applyFont="1" applyBorder="1" applyAlignment="1">
      <alignment horizontal="left" vertical="center"/>
    </xf>
    <xf numFmtId="0" fontId="8" fillId="0" borderId="33" xfId="0" applyFont="1" applyBorder="1" applyAlignment="1">
      <alignment horizontal="left" vertical="center"/>
    </xf>
    <xf numFmtId="0" fontId="15" fillId="0" borderId="32" xfId="0" applyFont="1" applyBorder="1" applyAlignment="1" quotePrefix="1">
      <alignment horizontal="center" vertical="center" wrapText="1"/>
    </xf>
    <xf numFmtId="0" fontId="15" fillId="0" borderId="19" xfId="0" applyFont="1" applyBorder="1" applyAlignment="1">
      <alignment horizontal="center" vertical="center" wrapText="1"/>
    </xf>
    <xf numFmtId="0" fontId="15" fillId="0" borderId="34" xfId="0" applyFont="1" applyBorder="1" applyAlignment="1">
      <alignment horizontal="center" vertical="center" wrapText="1"/>
    </xf>
    <xf numFmtId="0" fontId="13" fillId="0" borderId="32" xfId="0" applyFont="1" applyBorder="1" applyAlignment="1" quotePrefix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166" fontId="25" fillId="0" borderId="19" xfId="0" applyNumberFormat="1" applyFont="1" applyBorder="1" applyAlignment="1">
      <alignment horizontal="center"/>
    </xf>
    <xf numFmtId="166" fontId="25" fillId="0" borderId="34" xfId="0" applyNumberFormat="1" applyFont="1" applyBorder="1" applyAlignment="1">
      <alignment horizontal="center"/>
    </xf>
    <xf numFmtId="0" fontId="24" fillId="0" borderId="32" xfId="0" applyFont="1" applyBorder="1" applyAlignment="1">
      <alignment horizontal="center"/>
    </xf>
    <xf numFmtId="0" fontId="24" fillId="0" borderId="19" xfId="0" applyFont="1" applyBorder="1" applyAlignment="1">
      <alignment horizontal="center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TR-951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6</xdr:col>
      <xdr:colOff>828675</xdr:colOff>
      <xdr:row>14</xdr:row>
      <xdr:rowOff>66675</xdr:rowOff>
    </xdr:from>
    <xdr:ext cx="4200525" cy="371475"/>
    <xdr:sp>
      <xdr:nvSpPr>
        <xdr:cNvPr id="2" name="Rectangle 2"/>
        <xdr:cNvSpPr>
          <a:spLocks/>
        </xdr:cNvSpPr>
      </xdr:nvSpPr>
      <xdr:spPr>
        <a:xfrm>
          <a:off x="7762875" y="4057650"/>
          <a:ext cx="420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0</xdr:row>
      <xdr:rowOff>9525</xdr:rowOff>
    </xdr:from>
    <xdr:to>
      <xdr:col>1</xdr:col>
      <xdr:colOff>161925</xdr:colOff>
      <xdr:row>1</xdr:row>
      <xdr:rowOff>361950</xdr:rowOff>
    </xdr:to>
    <xdr:pic>
      <xdr:nvPicPr>
        <xdr:cNvPr id="1" name="Imagen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9525"/>
          <a:ext cx="609600" cy="10191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oneCellAnchor>
    <xdr:from>
      <xdr:col>6</xdr:col>
      <xdr:colOff>828675</xdr:colOff>
      <xdr:row>14</xdr:row>
      <xdr:rowOff>66675</xdr:rowOff>
    </xdr:from>
    <xdr:ext cx="4200525" cy="371475"/>
    <xdr:sp>
      <xdr:nvSpPr>
        <xdr:cNvPr id="2" name="Rectangle 2"/>
        <xdr:cNvSpPr>
          <a:spLocks/>
        </xdr:cNvSpPr>
      </xdr:nvSpPr>
      <xdr:spPr>
        <a:xfrm>
          <a:off x="7762875" y="4057650"/>
          <a:ext cx="4200525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16000" tIns="46800" rIns="216000" bIns="46800" anchor="ctr"/>
        <a:p>
          <a:pPr algn="ctr">
            <a:defRPr/>
          </a:pPr>
          <a:r>
            <a:rPr lang="en-US" cap="none" sz="1600" b="1" i="0" u="none" baseline="0">
              <a:latin typeface="Arial"/>
              <a:ea typeface="Arial"/>
              <a:cs typeface="Arial"/>
            </a:rPr>
            <a:t>Penalización = % * E * P * Ccom      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8"/>
  <sheetViews>
    <sheetView tabSelected="1" zoomScale="60" zoomScaleNormal="60" workbookViewId="0" topLeftCell="A1">
      <selection activeCell="B2" sqref="B2"/>
    </sheetView>
  </sheetViews>
  <sheetFormatPr defaultColWidth="11.421875" defaultRowHeight="12.75"/>
  <cols>
    <col min="1" max="1" width="15.7109375" style="3" customWidth="1"/>
    <col min="2" max="2" width="10.7109375" style="3" customWidth="1"/>
    <col min="3" max="3" width="9.00390625" style="3" bestFit="1" customWidth="1"/>
    <col min="4" max="4" width="40.57421875" style="3" customWidth="1"/>
    <col min="5" max="5" width="10.28125" style="3" customWidth="1"/>
    <col min="6" max="6" width="17.7109375" style="3" customWidth="1"/>
    <col min="7" max="7" width="14.28125" style="3" customWidth="1"/>
    <col min="8" max="8" width="10.8515625" style="3" customWidth="1"/>
    <col min="9" max="9" width="15.28125" style="3" customWidth="1"/>
    <col min="10" max="10" width="12.28125" style="3" customWidth="1"/>
    <col min="11" max="11" width="21.8515625" style="3" customWidth="1"/>
    <col min="12" max="12" width="6.00390625" style="3" customWidth="1"/>
    <col min="13" max="13" width="13.421875" style="3" customWidth="1"/>
    <col min="14" max="14" width="10.57421875" style="3" bestFit="1" customWidth="1"/>
    <col min="15" max="15" width="11.7109375" style="3" customWidth="1"/>
    <col min="16" max="16" width="18.28125" style="3" bestFit="1" customWidth="1"/>
    <col min="17" max="17" width="1.421875" style="3" customWidth="1"/>
    <col min="18" max="18" width="24.421875" style="3" customWidth="1"/>
    <col min="19" max="19" width="2.8515625" style="3" customWidth="1"/>
    <col min="20" max="20" width="7.421875" style="3" customWidth="1"/>
    <col min="21" max="21" width="10.7109375" style="3" customWidth="1"/>
    <col min="22" max="22" width="21.421875" style="3" customWidth="1"/>
    <col min="23" max="16384" width="11.421875" style="3" customWidth="1"/>
  </cols>
  <sheetData>
    <row r="1" spans="1:2" ht="52.5" customHeight="1">
      <c r="A1" s="1"/>
      <c r="B1" s="2"/>
    </row>
    <row r="2" spans="1:21" s="22" customFormat="1" ht="30">
      <c r="A2" s="19"/>
      <c r="B2" s="147" t="s">
        <v>43</v>
      </c>
      <c r="C2" s="29"/>
      <c r="D2" s="21"/>
      <c r="E2" s="21"/>
      <c r="F2" s="21"/>
      <c r="G2" s="21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" s="16" customFormat="1" ht="11.25">
      <c r="A3" s="17" t="s">
        <v>0</v>
      </c>
      <c r="B3" s="18"/>
    </row>
    <row r="4" spans="1:2" s="16" customFormat="1" ht="11.25">
      <c r="A4" s="17" t="s">
        <v>1</v>
      </c>
      <c r="B4" s="18"/>
    </row>
    <row r="5" s="23" customFormat="1" ht="26.25">
      <c r="B5" s="148"/>
    </row>
    <row r="6" spans="2:21" s="30" customFormat="1" ht="25.5">
      <c r="B6" s="149" t="s">
        <v>6</v>
      </c>
      <c r="C6" s="31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 s="24" customFormat="1" ht="12.75"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s="30" customFormat="1" ht="25.5">
      <c r="B8" s="149" t="s">
        <v>42</v>
      </c>
      <c r="C8" s="31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20.25">
      <c r="B9" s="6"/>
      <c r="C9" s="6"/>
      <c r="D9" s="6"/>
      <c r="E9" s="6"/>
      <c r="F9" s="7"/>
      <c r="G9" s="7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8"/>
    </row>
    <row r="10" spans="2:21" s="30" customFormat="1" ht="20.25">
      <c r="B10" s="12"/>
      <c r="C10" s="31"/>
      <c r="D10" s="13"/>
      <c r="E10" s="13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21" ht="21" thickBot="1">
      <c r="B11" s="6"/>
      <c r="C11" s="6"/>
      <c r="D11" s="6"/>
      <c r="E11" s="6"/>
      <c r="F11" s="7"/>
      <c r="G11" s="7"/>
      <c r="H11" s="7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1"/>
      <c r="T11" s="11"/>
      <c r="U11" s="11"/>
    </row>
    <row r="12" spans="2:21" ht="21" thickTop="1">
      <c r="B12" s="4"/>
      <c r="C12" s="5"/>
      <c r="D12" s="5"/>
      <c r="E12" s="5"/>
      <c r="F12" s="25"/>
      <c r="G12" s="25"/>
      <c r="H12" s="25"/>
      <c r="I12" s="25"/>
      <c r="J12" s="26"/>
      <c r="K12" s="26"/>
      <c r="L12" s="26"/>
      <c r="M12" s="26"/>
      <c r="N12" s="26"/>
      <c r="O12" s="27"/>
      <c r="P12" s="27"/>
      <c r="Q12" s="27"/>
      <c r="R12" s="27"/>
      <c r="S12" s="27"/>
      <c r="T12" s="27"/>
      <c r="U12" s="28"/>
    </row>
    <row r="13" spans="2:21" s="37" customFormat="1" ht="23.25">
      <c r="B13" s="150" t="s">
        <v>39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8"/>
    </row>
    <row r="14" spans="2:21" s="15" customFormat="1" ht="13.5">
      <c r="B14" s="32"/>
      <c r="C14" s="33"/>
      <c r="D14" s="33"/>
      <c r="E14" s="33"/>
      <c r="F14" s="33"/>
      <c r="G14" s="33"/>
      <c r="H14" s="33"/>
      <c r="I14" s="33"/>
      <c r="J14" s="33"/>
      <c r="K14" s="53"/>
      <c r="L14" s="53"/>
      <c r="M14" s="33"/>
      <c r="N14" s="33"/>
      <c r="O14" s="33"/>
      <c r="P14" s="33"/>
      <c r="Q14" s="33"/>
      <c r="R14" s="33"/>
      <c r="S14" s="33"/>
      <c r="T14" s="33"/>
      <c r="U14" s="34"/>
    </row>
    <row r="15" spans="2:21" s="35" customFormat="1" ht="18.75">
      <c r="B15" s="3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</row>
    <row r="16" spans="2:21" s="35" customFormat="1" ht="18.75">
      <c r="B16" s="3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82"/>
      <c r="O16" s="55"/>
      <c r="P16" s="55"/>
      <c r="Q16" s="55"/>
      <c r="R16" s="55"/>
      <c r="S16" s="55"/>
      <c r="T16" s="55"/>
      <c r="U16" s="56"/>
    </row>
    <row r="17" spans="2:21" s="15" customFormat="1" ht="20.25" customHeight="1" thickBot="1">
      <c r="B17" s="32"/>
      <c r="C17" s="52"/>
      <c r="D17" s="52"/>
      <c r="E17" s="52"/>
      <c r="F17" s="52"/>
      <c r="G17" s="52"/>
      <c r="H17" s="52"/>
      <c r="I17" s="52"/>
      <c r="J17" s="52"/>
      <c r="K17" s="52"/>
      <c r="L17" s="84"/>
      <c r="M17" s="83"/>
      <c r="N17" s="83"/>
      <c r="O17" s="84"/>
      <c r="P17" s="84"/>
      <c r="Q17" s="84"/>
      <c r="R17" s="84"/>
      <c r="S17" s="84"/>
      <c r="T17" s="84"/>
      <c r="U17" s="43"/>
    </row>
    <row r="18" spans="2:21" s="15" customFormat="1" ht="17.25" customHeight="1" thickBot="1" thickTop="1">
      <c r="B18" s="32"/>
      <c r="C18" s="170" t="s">
        <v>29</v>
      </c>
      <c r="D18" s="171"/>
      <c r="E18" s="172"/>
      <c r="F18" s="100">
        <v>37895</v>
      </c>
      <c r="G18" s="94"/>
      <c r="H18" s="95">
        <f>IF(G18="","",IF(OR(G18="7.2.a.",G18="7.2.d.",G18="7.2.e.",G18="7.2.f."),0.04,IF(G18="7.2.b.",0.02,"--")))</f>
      </c>
      <c r="I18" s="96"/>
      <c r="J18" s="97"/>
      <c r="K18" s="67"/>
      <c r="L18" s="101"/>
      <c r="M18" s="102"/>
      <c r="N18" s="102"/>
      <c r="O18" s="101"/>
      <c r="P18" s="101"/>
      <c r="Q18" s="101"/>
      <c r="R18" s="101"/>
      <c r="S18" s="101"/>
      <c r="T18" s="101"/>
      <c r="U18" s="43"/>
    </row>
    <row r="19" spans="2:21" s="15" customFormat="1" ht="14.25" thickBot="1" thickTop="1">
      <c r="B19" s="32"/>
      <c r="C19" s="98"/>
      <c r="D19" s="89"/>
      <c r="E19" s="89"/>
      <c r="F19" s="90"/>
      <c r="G19" s="89"/>
      <c r="H19" s="91"/>
      <c r="I19" s="92"/>
      <c r="J19" s="93"/>
      <c r="K19" s="99"/>
      <c r="L19" s="101"/>
      <c r="M19" s="102"/>
      <c r="N19" s="102"/>
      <c r="O19" s="101"/>
      <c r="P19" s="101"/>
      <c r="Q19" s="101"/>
      <c r="R19" s="101"/>
      <c r="S19" s="101"/>
      <c r="T19" s="101"/>
      <c r="U19" s="43"/>
    </row>
    <row r="20" spans="2:21" s="15" customFormat="1" ht="30.75" customHeight="1" thickBot="1" thickTop="1">
      <c r="B20" s="32"/>
      <c r="C20" s="176" t="s">
        <v>30</v>
      </c>
      <c r="D20" s="177"/>
      <c r="E20" s="177"/>
      <c r="F20" s="177"/>
      <c r="G20" s="177"/>
      <c r="H20" s="177"/>
      <c r="I20" s="177"/>
      <c r="J20" s="177"/>
      <c r="K20" s="178"/>
      <c r="L20" s="52"/>
      <c r="M20" s="173" t="s">
        <v>31</v>
      </c>
      <c r="N20" s="174"/>
      <c r="O20" s="174"/>
      <c r="P20" s="174"/>
      <c r="Q20" s="174"/>
      <c r="R20" s="175"/>
      <c r="S20" s="106"/>
      <c r="T20" s="107"/>
      <c r="U20" s="43"/>
    </row>
    <row r="21" spans="2:21" s="15" customFormat="1" ht="10.5" customHeight="1" thickBot="1" thickTop="1">
      <c r="B21" s="32"/>
      <c r="C21" s="104"/>
      <c r="D21" s="104"/>
      <c r="E21" s="104"/>
      <c r="F21" s="104"/>
      <c r="G21" s="104"/>
      <c r="H21" s="104"/>
      <c r="I21" s="104"/>
      <c r="J21" s="104"/>
      <c r="K21" s="104"/>
      <c r="L21" s="66"/>
      <c r="M21" s="88"/>
      <c r="N21" s="88"/>
      <c r="O21" s="88"/>
      <c r="P21" s="88"/>
      <c r="Q21" s="122"/>
      <c r="R21" s="122"/>
      <c r="S21" s="66"/>
      <c r="T21" s="114"/>
      <c r="U21" s="43"/>
    </row>
    <row r="22" spans="2:21" s="39" customFormat="1" ht="51" customHeight="1" thickBot="1" thickTop="1">
      <c r="B22" s="40"/>
      <c r="C22" s="41" t="s">
        <v>2</v>
      </c>
      <c r="D22" s="41" t="s">
        <v>3</v>
      </c>
      <c r="E22" s="41" t="s">
        <v>17</v>
      </c>
      <c r="F22" s="54" t="s">
        <v>7</v>
      </c>
      <c r="G22" s="54" t="s">
        <v>8</v>
      </c>
      <c r="H22" s="54" t="s">
        <v>9</v>
      </c>
      <c r="I22" s="54" t="s">
        <v>10</v>
      </c>
      <c r="J22" s="54" t="s">
        <v>11</v>
      </c>
      <c r="K22" s="108" t="s">
        <v>26</v>
      </c>
      <c r="L22" s="78"/>
      <c r="M22" s="54" t="s">
        <v>24</v>
      </c>
      <c r="N22" s="116" t="s">
        <v>22</v>
      </c>
      <c r="O22" s="54" t="s">
        <v>21</v>
      </c>
      <c r="P22" s="108" t="s">
        <v>28</v>
      </c>
      <c r="Q22" s="123"/>
      <c r="R22" s="127" t="s">
        <v>32</v>
      </c>
      <c r="S22" s="107"/>
      <c r="T22"/>
      <c r="U22" s="42"/>
    </row>
    <row r="23" spans="2:21" s="15" customFormat="1" ht="13.5" thickTop="1">
      <c r="B23" s="32"/>
      <c r="C23" s="44"/>
      <c r="D23" s="45"/>
      <c r="E23" s="69"/>
      <c r="F23" s="47"/>
      <c r="G23" s="46"/>
      <c r="H23" s="48"/>
      <c r="I23" s="68"/>
      <c r="J23" s="68"/>
      <c r="K23" s="119"/>
      <c r="L23" s="80"/>
      <c r="M23" s="72"/>
      <c r="N23" s="117"/>
      <c r="O23" s="73"/>
      <c r="P23" s="103"/>
      <c r="Q23" s="112"/>
      <c r="R23" s="128"/>
      <c r="S23" s="126"/>
      <c r="T23"/>
      <c r="U23" s="43"/>
    </row>
    <row r="24" spans="2:21" s="15" customFormat="1" ht="12.75">
      <c r="B24" s="32"/>
      <c r="C24" s="44">
        <v>1</v>
      </c>
      <c r="D24" s="45" t="s">
        <v>41</v>
      </c>
      <c r="E24" s="69">
        <v>37987</v>
      </c>
      <c r="F24" s="47" t="s">
        <v>35</v>
      </c>
      <c r="G24" s="46" t="s">
        <v>12</v>
      </c>
      <c r="H24" s="48">
        <f>IF(G24="","",IF(OR(G24="7.2.a.",G24="7.2.d.",G24="7.2.e.",G24="7.2.f."),0.04,IF(G24="7.2.b.",0.02,"--")))</f>
        <v>0.04</v>
      </c>
      <c r="I24" s="68">
        <v>4117</v>
      </c>
      <c r="J24" s="68">
        <v>24.56</v>
      </c>
      <c r="K24" s="105">
        <f>ROUND(J24*I24*H24,2)</f>
        <v>4044.54</v>
      </c>
      <c r="L24" s="80"/>
      <c r="M24" s="72">
        <v>38017</v>
      </c>
      <c r="N24" s="120">
        <f>M24-$F$18</f>
        <v>122</v>
      </c>
      <c r="O24" s="73">
        <f>IF(N24&lt;=90,1,IF(N24&gt;=365,3,19/55+2/275*N24))</f>
        <v>1.232727272727273</v>
      </c>
      <c r="P24" s="110">
        <f>ROUND(R24-K24,2)</f>
        <v>941.27</v>
      </c>
      <c r="Q24" s="124"/>
      <c r="R24" s="129">
        <f>+K24*O24</f>
        <v>4985.814763636365</v>
      </c>
      <c r="S24" s="126"/>
      <c r="T24"/>
      <c r="U24" s="43"/>
    </row>
    <row r="25" spans="2:21" s="15" customFormat="1" ht="12.75">
      <c r="B25" s="32"/>
      <c r="C25" s="44"/>
      <c r="D25" s="45"/>
      <c r="E25" s="69"/>
      <c r="F25" s="121" t="s">
        <v>36</v>
      </c>
      <c r="G25" s="46" t="s">
        <v>12</v>
      </c>
      <c r="H25" s="48">
        <f>IF(G25="","",IF(OR(G25="7.2.a.",G25="7.2.d.",G25="7.2.e.",G25="7.2.f."),0.04,IF(G25="7.2.b.",0.02,"--")))</f>
        <v>0.04</v>
      </c>
      <c r="I25" s="68">
        <v>0</v>
      </c>
      <c r="J25" s="68">
        <v>24.56</v>
      </c>
      <c r="K25" s="105">
        <f>ROUND(J25*I25*H25,2)</f>
        <v>0</v>
      </c>
      <c r="L25" s="80"/>
      <c r="M25" s="72">
        <v>38017</v>
      </c>
      <c r="N25" s="120">
        <f>M25-$F$18</f>
        <v>122</v>
      </c>
      <c r="O25" s="73">
        <f>IF(N25&lt;=90,1,IF(N25&gt;=365,3,19/55+2/275*N25))</f>
        <v>1.232727272727273</v>
      </c>
      <c r="P25" s="110">
        <f>ROUND(R25-K25,2)</f>
        <v>0</v>
      </c>
      <c r="Q25" s="124"/>
      <c r="R25" s="129">
        <f>+K25*O25</f>
        <v>0</v>
      </c>
      <c r="S25" s="126"/>
      <c r="T25"/>
      <c r="U25" s="43"/>
    </row>
    <row r="26" spans="2:21" s="15" customFormat="1" ht="12.75">
      <c r="B26" s="32"/>
      <c r="C26" s="44"/>
      <c r="D26" s="45"/>
      <c r="E26" s="69"/>
      <c r="F26" s="121" t="s">
        <v>37</v>
      </c>
      <c r="G26" s="46" t="s">
        <v>12</v>
      </c>
      <c r="H26" s="48">
        <f>IF(G26="","",IF(OR(G26="7.2.a.",G26="7.2.d.",G26="7.2.e.",G26="7.2.f."),0.04,IF(G26="7.2.b.",0.02,"--")))</f>
        <v>0.04</v>
      </c>
      <c r="I26" s="68">
        <v>0</v>
      </c>
      <c r="J26" s="68">
        <v>24.56</v>
      </c>
      <c r="K26" s="105">
        <f>ROUND(J26*I26*H26,2)</f>
        <v>0</v>
      </c>
      <c r="L26" s="80"/>
      <c r="M26" s="72">
        <v>38017</v>
      </c>
      <c r="N26" s="120">
        <f>M26-$F$18</f>
        <v>122</v>
      </c>
      <c r="O26" s="73">
        <f>IF(N26&lt;=90,1,IF(N26&gt;=365,3,19/55+2/275*N26))</f>
        <v>1.232727272727273</v>
      </c>
      <c r="P26" s="110">
        <f>ROUND(R26-K26,2)</f>
        <v>0</v>
      </c>
      <c r="Q26" s="124"/>
      <c r="R26" s="129">
        <f>+K26*O26</f>
        <v>0</v>
      </c>
      <c r="S26" s="126"/>
      <c r="T26"/>
      <c r="U26" s="43"/>
    </row>
    <row r="27" spans="2:21" s="15" customFormat="1" ht="12.75">
      <c r="B27" s="32"/>
      <c r="C27" s="44"/>
      <c r="D27" s="45"/>
      <c r="E27" s="69"/>
      <c r="F27" s="47"/>
      <c r="G27" s="46"/>
      <c r="H27" s="48"/>
      <c r="I27" s="68"/>
      <c r="J27" s="68"/>
      <c r="K27" s="105"/>
      <c r="L27" s="80"/>
      <c r="M27" s="72"/>
      <c r="N27" s="120"/>
      <c r="O27" s="73"/>
      <c r="P27" s="115"/>
      <c r="Q27" s="125"/>
      <c r="R27" s="129"/>
      <c r="S27" s="126"/>
      <c r="T27"/>
      <c r="U27" s="43"/>
    </row>
    <row r="28" spans="2:21" s="15" customFormat="1" ht="12.75">
      <c r="B28" s="32"/>
      <c r="C28" s="44">
        <v>2</v>
      </c>
      <c r="D28" s="45" t="s">
        <v>41</v>
      </c>
      <c r="E28" s="69">
        <v>38018</v>
      </c>
      <c r="F28" s="47" t="s">
        <v>35</v>
      </c>
      <c r="G28" s="46" t="s">
        <v>12</v>
      </c>
      <c r="H28" s="48">
        <f>IF(G28="","",IF(OR(G28="7.2.a.",G28="7.2.d.",G28="7.2.e.",G28="7.2.f."),0.04,IF(G28="7.2.b.",0.02,"--")))</f>
        <v>0.04</v>
      </c>
      <c r="I28" s="68">
        <v>3938.3</v>
      </c>
      <c r="J28" s="68">
        <v>25.18</v>
      </c>
      <c r="K28" s="105">
        <f>ROUND(J28*I28*H28,2)</f>
        <v>3966.66</v>
      </c>
      <c r="L28" s="80"/>
      <c r="M28" s="72">
        <v>38046</v>
      </c>
      <c r="N28" s="120">
        <f>M28-$F$18</f>
        <v>151</v>
      </c>
      <c r="O28" s="73">
        <f>IF(N28&lt;=90,1,IF(N28&gt;=365,3,19/55+2/275*N28))</f>
        <v>1.4436363636363636</v>
      </c>
      <c r="P28" s="110">
        <f>ROUND(R28-K28,2)</f>
        <v>1759.75</v>
      </c>
      <c r="Q28" s="124"/>
      <c r="R28" s="129">
        <f>+K28*O28</f>
        <v>5726.414618181818</v>
      </c>
      <c r="S28" s="126"/>
      <c r="T28"/>
      <c r="U28" s="43"/>
    </row>
    <row r="29" spans="2:21" s="15" customFormat="1" ht="12.75">
      <c r="B29" s="32"/>
      <c r="C29" s="44"/>
      <c r="D29" s="45"/>
      <c r="E29" s="69"/>
      <c r="F29" s="121" t="s">
        <v>36</v>
      </c>
      <c r="G29" s="46" t="s">
        <v>12</v>
      </c>
      <c r="H29" s="48">
        <f>IF(G29="","",IF(OR(G29="7.2.a.",G29="7.2.d.",G29="7.2.e.",G29="7.2.f."),0.04,IF(G29="7.2.b.",0.02,"--")))</f>
        <v>0.04</v>
      </c>
      <c r="I29" s="68">
        <v>0</v>
      </c>
      <c r="J29" s="68">
        <v>25.18</v>
      </c>
      <c r="K29" s="105">
        <f>ROUND(J29*I29*H29,2)</f>
        <v>0</v>
      </c>
      <c r="L29" s="80"/>
      <c r="M29" s="72">
        <v>38046</v>
      </c>
      <c r="N29" s="120">
        <f>M29-$F$18</f>
        <v>151</v>
      </c>
      <c r="O29" s="73">
        <f>IF(N29&lt;=90,1,IF(N29&gt;=365,3,19/55+2/275*N29))</f>
        <v>1.4436363636363636</v>
      </c>
      <c r="P29" s="110">
        <f>ROUND(R29-K29,2)</f>
        <v>0</v>
      </c>
      <c r="Q29" s="124"/>
      <c r="R29" s="129">
        <f>+K29*O29</f>
        <v>0</v>
      </c>
      <c r="S29" s="126"/>
      <c r="T29"/>
      <c r="U29" s="43"/>
    </row>
    <row r="30" spans="2:21" s="15" customFormat="1" ht="12.75">
      <c r="B30" s="32"/>
      <c r="C30" s="44"/>
      <c r="D30" s="45"/>
      <c r="E30" s="69"/>
      <c r="F30" s="121" t="s">
        <v>37</v>
      </c>
      <c r="G30" s="46" t="s">
        <v>12</v>
      </c>
      <c r="H30" s="48">
        <f>IF(G30="","",IF(OR(G30="7.2.a.",G30="7.2.d.",G30="7.2.e.",G30="7.2.f."),0.04,IF(G30="7.2.b.",0.02,"--")))</f>
        <v>0.04</v>
      </c>
      <c r="I30" s="68">
        <v>0</v>
      </c>
      <c r="J30" s="68">
        <v>25.18</v>
      </c>
      <c r="K30" s="105">
        <f>ROUND(J30*I30*H30,2)</f>
        <v>0</v>
      </c>
      <c r="L30" s="80"/>
      <c r="M30" s="72">
        <v>38046</v>
      </c>
      <c r="N30" s="120">
        <f>M30-$F$18</f>
        <v>151</v>
      </c>
      <c r="O30" s="73">
        <f>IF(N30&lt;=90,1,IF(N30&gt;=365,3,19/55+2/275*N30))</f>
        <v>1.4436363636363636</v>
      </c>
      <c r="P30" s="110">
        <f>ROUND(R30-K30,2)</f>
        <v>0</v>
      </c>
      <c r="Q30" s="124"/>
      <c r="R30" s="129">
        <f>+K30*O30</f>
        <v>0</v>
      </c>
      <c r="S30" s="126"/>
      <c r="T30"/>
      <c r="U30" s="43"/>
    </row>
    <row r="31" spans="2:21" s="15" customFormat="1" ht="12.75">
      <c r="B31" s="32"/>
      <c r="C31" s="44"/>
      <c r="D31" s="45"/>
      <c r="E31" s="69"/>
      <c r="F31" s="47"/>
      <c r="G31" s="46"/>
      <c r="H31" s="48"/>
      <c r="I31" s="68"/>
      <c r="J31" s="68"/>
      <c r="K31" s="105"/>
      <c r="L31" s="80"/>
      <c r="M31" s="72"/>
      <c r="N31" s="120"/>
      <c r="O31" s="73"/>
      <c r="P31" s="115"/>
      <c r="Q31" s="125"/>
      <c r="R31" s="129"/>
      <c r="S31" s="126"/>
      <c r="T31"/>
      <c r="U31" s="43"/>
    </row>
    <row r="32" spans="2:21" s="15" customFormat="1" ht="12.75">
      <c r="B32" s="32"/>
      <c r="C32" s="44">
        <v>3</v>
      </c>
      <c r="D32" s="45" t="s">
        <v>41</v>
      </c>
      <c r="E32" s="69">
        <v>38047</v>
      </c>
      <c r="F32" s="47" t="s">
        <v>35</v>
      </c>
      <c r="G32" s="46" t="s">
        <v>12</v>
      </c>
      <c r="H32" s="48">
        <f>IF(G32="","",IF(OR(G32="7.2.a.",G32="7.2.d.",G32="7.2.e.",G32="7.2.f."),0.04,IF(G32="7.2.b.",0.02,"--")))</f>
        <v>0.04</v>
      </c>
      <c r="I32" s="68">
        <v>4513.5</v>
      </c>
      <c r="J32" s="68">
        <v>26.42</v>
      </c>
      <c r="K32" s="105">
        <f>ROUND(J32*I32*H32,2)</f>
        <v>4769.87</v>
      </c>
      <c r="L32" s="80"/>
      <c r="M32" s="72">
        <v>38077</v>
      </c>
      <c r="N32" s="120">
        <f>M32-$F$18</f>
        <v>182</v>
      </c>
      <c r="O32" s="73">
        <f>IF(N32&lt;=90,1,IF(N32&gt;=365,3,19/55+2/275*N32))</f>
        <v>1.6690909090909092</v>
      </c>
      <c r="P32" s="110">
        <f>ROUND(R32-K32,2)</f>
        <v>3191.48</v>
      </c>
      <c r="Q32" s="124"/>
      <c r="R32" s="129">
        <f>+K32*O32</f>
        <v>7961.346654545455</v>
      </c>
      <c r="S32" s="126"/>
      <c r="T32"/>
      <c r="U32" s="43"/>
    </row>
    <row r="33" spans="2:21" s="15" customFormat="1" ht="12.75">
      <c r="B33" s="32"/>
      <c r="C33" s="44"/>
      <c r="D33" s="45"/>
      <c r="E33" s="69"/>
      <c r="F33" s="121" t="s">
        <v>36</v>
      </c>
      <c r="G33" s="46" t="s">
        <v>12</v>
      </c>
      <c r="H33" s="48">
        <f>IF(G33="","",IF(OR(G33="7.2.a.",G33="7.2.d.",G33="7.2.e.",G33="7.2.f."),0.04,IF(G33="7.2.b.",0.02,"--")))</f>
        <v>0.04</v>
      </c>
      <c r="I33" s="68">
        <v>0</v>
      </c>
      <c r="J33" s="68">
        <v>26.42</v>
      </c>
      <c r="K33" s="105">
        <f>ROUND(J33*I33*H33,2)</f>
        <v>0</v>
      </c>
      <c r="L33" s="80"/>
      <c r="M33" s="72">
        <v>38077</v>
      </c>
      <c r="N33" s="120">
        <f>M33-$F$18</f>
        <v>182</v>
      </c>
      <c r="O33" s="73">
        <f>IF(N33&lt;=90,1,IF(N33&gt;=365,3,19/55+2/275*N33))</f>
        <v>1.6690909090909092</v>
      </c>
      <c r="P33" s="110">
        <f>ROUND(R33-K33,2)</f>
        <v>0</v>
      </c>
      <c r="Q33" s="124"/>
      <c r="R33" s="129">
        <f>+K33*O33</f>
        <v>0</v>
      </c>
      <c r="S33" s="126"/>
      <c r="T33"/>
      <c r="U33" s="43"/>
    </row>
    <row r="34" spans="2:21" s="15" customFormat="1" ht="12.75">
      <c r="B34" s="32"/>
      <c r="C34" s="44"/>
      <c r="D34" s="45"/>
      <c r="E34" s="69"/>
      <c r="F34" s="121" t="s">
        <v>37</v>
      </c>
      <c r="G34" s="46" t="s">
        <v>12</v>
      </c>
      <c r="H34" s="48">
        <f>IF(G34="","",IF(OR(G34="7.2.a.",G34="7.2.d.",G34="7.2.e.",G34="7.2.f."),0.04,IF(G34="7.2.b.",0.02,"--")))</f>
        <v>0.04</v>
      </c>
      <c r="I34" s="68">
        <v>0</v>
      </c>
      <c r="J34" s="68">
        <v>26.42</v>
      </c>
      <c r="K34" s="105">
        <f>ROUND(J34*I34*H34,2)</f>
        <v>0</v>
      </c>
      <c r="L34" s="80"/>
      <c r="M34" s="72">
        <v>38077</v>
      </c>
      <c r="N34" s="120">
        <f>M34-$F$18</f>
        <v>182</v>
      </c>
      <c r="O34" s="73">
        <f>IF(N34&lt;=90,1,IF(N34&gt;=365,3,19/55+2/275*N34))</f>
        <v>1.6690909090909092</v>
      </c>
      <c r="P34" s="110">
        <f>ROUND(R34-K34,2)</f>
        <v>0</v>
      </c>
      <c r="Q34" s="124"/>
      <c r="R34" s="129">
        <f>+K34*O34</f>
        <v>0</v>
      </c>
      <c r="S34" s="126"/>
      <c r="T34"/>
      <c r="U34" s="43"/>
    </row>
    <row r="35" spans="2:21" s="15" customFormat="1" ht="12.75">
      <c r="B35" s="32"/>
      <c r="C35" s="132"/>
      <c r="D35" s="133"/>
      <c r="E35" s="134"/>
      <c r="F35" s="135"/>
      <c r="G35" s="136"/>
      <c r="H35" s="137"/>
      <c r="I35" s="138"/>
      <c r="J35" s="138"/>
      <c r="K35" s="139"/>
      <c r="L35" s="80"/>
      <c r="M35" s="140"/>
      <c r="N35" s="141"/>
      <c r="O35" s="142"/>
      <c r="P35" s="143"/>
      <c r="Q35" s="124"/>
      <c r="R35" s="144"/>
      <c r="S35" s="126"/>
      <c r="T35"/>
      <c r="U35" s="43"/>
    </row>
    <row r="36" spans="2:21" s="15" customFormat="1" ht="12.75">
      <c r="B36" s="32"/>
      <c r="C36" s="44">
        <v>4</v>
      </c>
      <c r="D36" s="45" t="s">
        <v>41</v>
      </c>
      <c r="E36" s="69">
        <v>38078</v>
      </c>
      <c r="F36" s="47" t="s">
        <v>35</v>
      </c>
      <c r="G36" s="46" t="s">
        <v>12</v>
      </c>
      <c r="H36" s="48">
        <f>IF(G36="","",IF(OR(G36="7.2.a.",G36="7.2.d.",G36="7.2.e.",G36="7.2.f."),0.04,IF(G36="7.2.b.",0.02,"--")))</f>
        <v>0.04</v>
      </c>
      <c r="I36" s="68">
        <v>3445.227</v>
      </c>
      <c r="J36" s="68">
        <v>29.27</v>
      </c>
      <c r="K36" s="105">
        <f>ROUND(J36*I36*H36,2)</f>
        <v>4033.67</v>
      </c>
      <c r="L36" s="80"/>
      <c r="M36" s="72">
        <v>38107</v>
      </c>
      <c r="N36" s="120">
        <f>M36-$F$18</f>
        <v>212</v>
      </c>
      <c r="O36" s="73">
        <f>IF(N36&lt;=90,1,IF(N36&gt;=365,3,19/55+2/275*N36))</f>
        <v>1.8872727272727272</v>
      </c>
      <c r="P36" s="110">
        <f>ROUND(R36-K36,2)</f>
        <v>3578.97</v>
      </c>
      <c r="Q36" s="124"/>
      <c r="R36" s="129">
        <f>+K36*O36</f>
        <v>7612.6353818181815</v>
      </c>
      <c r="S36" s="126"/>
      <c r="T36"/>
      <c r="U36" s="43"/>
    </row>
    <row r="37" spans="2:21" s="15" customFormat="1" ht="12.75">
      <c r="B37" s="32"/>
      <c r="C37" s="44"/>
      <c r="D37" s="45"/>
      <c r="E37" s="69"/>
      <c r="F37" s="121" t="s">
        <v>36</v>
      </c>
      <c r="G37" s="164" t="s">
        <v>40</v>
      </c>
      <c r="H37" s="48" t="str">
        <f>IF(G37="","",IF(OR(G37="7.2.a.",G37="7.2.d.",G37="7.2.e.",G37="7.2.f."),0.04,IF(G37="7.2.b.",0.02,"--")))</f>
        <v>--</v>
      </c>
      <c r="I37" s="146" t="s">
        <v>40</v>
      </c>
      <c r="J37" s="146" t="s">
        <v>40</v>
      </c>
      <c r="K37" s="165" t="s">
        <v>40</v>
      </c>
      <c r="L37" s="80"/>
      <c r="M37" s="72">
        <v>38107</v>
      </c>
      <c r="N37" s="166" t="s">
        <v>40</v>
      </c>
      <c r="O37" s="167" t="s">
        <v>40</v>
      </c>
      <c r="P37" s="168" t="s">
        <v>40</v>
      </c>
      <c r="Q37" s="124"/>
      <c r="R37" s="169" t="s">
        <v>40</v>
      </c>
      <c r="S37" s="126"/>
      <c r="T37"/>
      <c r="U37" s="43"/>
    </row>
    <row r="38" spans="2:21" s="15" customFormat="1" ht="12.75">
      <c r="B38" s="32"/>
      <c r="C38" s="44"/>
      <c r="D38" s="45"/>
      <c r="E38" s="69"/>
      <c r="F38" s="121" t="s">
        <v>37</v>
      </c>
      <c r="G38" s="164" t="s">
        <v>40</v>
      </c>
      <c r="H38" s="48" t="str">
        <f>IF(G38="","",IF(OR(G38="7.2.a.",G38="7.2.d.",G38="7.2.e.",G38="7.2.f."),0.04,IF(G38="7.2.b.",0.02,"--")))</f>
        <v>--</v>
      </c>
      <c r="I38" s="146" t="s">
        <v>40</v>
      </c>
      <c r="J38" s="146" t="s">
        <v>40</v>
      </c>
      <c r="K38" s="165" t="s">
        <v>40</v>
      </c>
      <c r="L38" s="80"/>
      <c r="M38" s="72">
        <v>38107</v>
      </c>
      <c r="N38" s="166" t="s">
        <v>40</v>
      </c>
      <c r="O38" s="167" t="s">
        <v>40</v>
      </c>
      <c r="P38" s="168" t="s">
        <v>40</v>
      </c>
      <c r="Q38" s="124"/>
      <c r="R38" s="169" t="s">
        <v>40</v>
      </c>
      <c r="S38" s="126"/>
      <c r="T38"/>
      <c r="U38" s="43"/>
    </row>
    <row r="39" spans="2:21" s="15" customFormat="1" ht="12.75">
      <c r="B39" s="32"/>
      <c r="C39" s="132"/>
      <c r="D39" s="133"/>
      <c r="E39" s="134"/>
      <c r="F39" s="135"/>
      <c r="G39" s="136"/>
      <c r="H39" s="137"/>
      <c r="I39" s="138"/>
      <c r="J39" s="138"/>
      <c r="K39" s="139"/>
      <c r="L39" s="80"/>
      <c r="M39" s="140"/>
      <c r="N39" s="141"/>
      <c r="O39" s="142"/>
      <c r="P39" s="143"/>
      <c r="Q39" s="124"/>
      <c r="R39" s="144"/>
      <c r="S39" s="126"/>
      <c r="T39"/>
      <c r="U39" s="43"/>
    </row>
    <row r="40" spans="2:21" s="15" customFormat="1" ht="12.75">
      <c r="B40" s="32"/>
      <c r="C40" s="44">
        <v>5</v>
      </c>
      <c r="D40" s="45" t="s">
        <v>41</v>
      </c>
      <c r="E40" s="69">
        <v>38108</v>
      </c>
      <c r="F40" s="47" t="s">
        <v>35</v>
      </c>
      <c r="G40" s="164" t="s">
        <v>40</v>
      </c>
      <c r="H40" s="48" t="str">
        <f>IF(G40="","",IF(OR(G40="7.2.a.",G40="7.2.d.",G40="7.2.e.",G40="7.2.f."),0.04,IF(G40="7.2.b.",0.02,"--")))</f>
        <v>--</v>
      </c>
      <c r="I40" s="146" t="s">
        <v>40</v>
      </c>
      <c r="J40" s="146" t="s">
        <v>40</v>
      </c>
      <c r="K40" s="165" t="s">
        <v>40</v>
      </c>
      <c r="L40" s="80"/>
      <c r="M40" s="72">
        <v>38138</v>
      </c>
      <c r="N40" s="166" t="s">
        <v>40</v>
      </c>
      <c r="O40" s="167" t="s">
        <v>40</v>
      </c>
      <c r="P40" s="168" t="s">
        <v>40</v>
      </c>
      <c r="Q40" s="124"/>
      <c r="R40" s="169" t="s">
        <v>40</v>
      </c>
      <c r="S40" s="126"/>
      <c r="T40"/>
      <c r="U40" s="43"/>
    </row>
    <row r="41" spans="2:21" s="15" customFormat="1" ht="12.75">
      <c r="B41" s="32"/>
      <c r="C41" s="44"/>
      <c r="D41" s="45"/>
      <c r="E41" s="69"/>
      <c r="F41" s="121" t="s">
        <v>36</v>
      </c>
      <c r="G41" s="164" t="s">
        <v>40</v>
      </c>
      <c r="H41" s="48" t="str">
        <f>IF(G41="","",IF(OR(G41="7.2.a.",G41="7.2.d.",G41="7.2.e.",G41="7.2.f."),0.04,IF(G41="7.2.b.",0.02,"--")))</f>
        <v>--</v>
      </c>
      <c r="I41" s="146" t="s">
        <v>40</v>
      </c>
      <c r="J41" s="146" t="s">
        <v>40</v>
      </c>
      <c r="K41" s="165" t="s">
        <v>40</v>
      </c>
      <c r="L41" s="80"/>
      <c r="M41" s="72">
        <v>38138</v>
      </c>
      <c r="N41" s="166" t="s">
        <v>40</v>
      </c>
      <c r="O41" s="167" t="s">
        <v>40</v>
      </c>
      <c r="P41" s="168" t="s">
        <v>40</v>
      </c>
      <c r="Q41" s="124"/>
      <c r="R41" s="169" t="s">
        <v>40</v>
      </c>
      <c r="S41" s="126"/>
      <c r="T41"/>
      <c r="U41" s="43"/>
    </row>
    <row r="42" spans="2:21" s="15" customFormat="1" ht="12.75">
      <c r="B42" s="32"/>
      <c r="C42" s="44"/>
      <c r="D42" s="45"/>
      <c r="E42" s="69"/>
      <c r="F42" s="121" t="s">
        <v>37</v>
      </c>
      <c r="G42" s="164" t="s">
        <v>40</v>
      </c>
      <c r="H42" s="48" t="str">
        <f>IF(G42="","",IF(OR(G42="7.2.a.",G42="7.2.d.",G42="7.2.e.",G42="7.2.f."),0.04,IF(G42="7.2.b.",0.02,"--")))</f>
        <v>--</v>
      </c>
      <c r="I42" s="146" t="s">
        <v>40</v>
      </c>
      <c r="J42" s="146" t="s">
        <v>40</v>
      </c>
      <c r="K42" s="165" t="s">
        <v>40</v>
      </c>
      <c r="L42" s="80"/>
      <c r="M42" s="72">
        <v>38138</v>
      </c>
      <c r="N42" s="166" t="s">
        <v>40</v>
      </c>
      <c r="O42" s="167" t="s">
        <v>40</v>
      </c>
      <c r="P42" s="168" t="s">
        <v>40</v>
      </c>
      <c r="Q42" s="124"/>
      <c r="R42" s="169" t="s">
        <v>40</v>
      </c>
      <c r="S42" s="126"/>
      <c r="T42"/>
      <c r="U42" s="43"/>
    </row>
    <row r="43" spans="2:21" s="15" customFormat="1" ht="12.75">
      <c r="B43" s="32"/>
      <c r="C43" s="132"/>
      <c r="D43" s="133"/>
      <c r="E43" s="134"/>
      <c r="F43" s="135"/>
      <c r="G43" s="136"/>
      <c r="H43" s="137"/>
      <c r="I43" s="138"/>
      <c r="J43" s="138"/>
      <c r="K43" s="139"/>
      <c r="L43" s="80"/>
      <c r="M43" s="140"/>
      <c r="N43" s="141"/>
      <c r="O43" s="142"/>
      <c r="P43" s="143"/>
      <c r="Q43" s="124"/>
      <c r="R43" s="144"/>
      <c r="S43" s="126"/>
      <c r="T43"/>
      <c r="U43" s="43"/>
    </row>
    <row r="44" spans="2:21" s="15" customFormat="1" ht="12.75">
      <c r="B44" s="32"/>
      <c r="C44" s="44">
        <v>6</v>
      </c>
      <c r="D44" s="45" t="s">
        <v>41</v>
      </c>
      <c r="E44" s="69">
        <v>38139</v>
      </c>
      <c r="F44" s="47" t="s">
        <v>35</v>
      </c>
      <c r="G44" s="164" t="s">
        <v>40</v>
      </c>
      <c r="H44" s="48" t="str">
        <f>IF(G44="","",IF(OR(G44="7.2.a.",G44="7.2.d.",G44="7.2.e.",G44="7.2.f."),0.04,IF(G44="7.2.b.",0.02,"--")))</f>
        <v>--</v>
      </c>
      <c r="I44" s="146" t="s">
        <v>40</v>
      </c>
      <c r="J44" s="146" t="s">
        <v>40</v>
      </c>
      <c r="K44" s="165" t="s">
        <v>40</v>
      </c>
      <c r="L44" s="80"/>
      <c r="M44" s="145">
        <v>38168</v>
      </c>
      <c r="N44" s="166" t="s">
        <v>40</v>
      </c>
      <c r="O44" s="167" t="s">
        <v>40</v>
      </c>
      <c r="P44" s="168" t="s">
        <v>40</v>
      </c>
      <c r="Q44" s="124"/>
      <c r="R44" s="169" t="s">
        <v>40</v>
      </c>
      <c r="S44" s="126"/>
      <c r="T44"/>
      <c r="U44" s="43"/>
    </row>
    <row r="45" spans="2:21" s="15" customFormat="1" ht="12.75">
      <c r="B45" s="32"/>
      <c r="C45" s="44"/>
      <c r="D45" s="45"/>
      <c r="E45" s="69"/>
      <c r="F45" s="121" t="s">
        <v>36</v>
      </c>
      <c r="G45" s="164" t="s">
        <v>40</v>
      </c>
      <c r="H45" s="48" t="str">
        <f>IF(G45="","",IF(OR(G45="7.2.a.",G45="7.2.d.",G45="7.2.e.",G45="7.2.f."),0.04,IF(G45="7.2.b.",0.02,"--")))</f>
        <v>--</v>
      </c>
      <c r="I45" s="146" t="s">
        <v>40</v>
      </c>
      <c r="J45" s="146" t="s">
        <v>40</v>
      </c>
      <c r="K45" s="165" t="s">
        <v>40</v>
      </c>
      <c r="L45" s="80"/>
      <c r="M45" s="145">
        <v>38168</v>
      </c>
      <c r="N45" s="166" t="s">
        <v>40</v>
      </c>
      <c r="O45" s="167" t="s">
        <v>40</v>
      </c>
      <c r="P45" s="168" t="s">
        <v>40</v>
      </c>
      <c r="Q45" s="124"/>
      <c r="R45" s="169" t="s">
        <v>40</v>
      </c>
      <c r="S45" s="126"/>
      <c r="T45"/>
      <c r="U45" s="43"/>
    </row>
    <row r="46" spans="2:21" s="15" customFormat="1" ht="12.75">
      <c r="B46" s="32"/>
      <c r="C46" s="44"/>
      <c r="D46" s="45"/>
      <c r="E46" s="69"/>
      <c r="F46" s="121" t="s">
        <v>37</v>
      </c>
      <c r="G46" s="164" t="s">
        <v>40</v>
      </c>
      <c r="H46" s="48" t="str">
        <f>IF(G46="","",IF(OR(G46="7.2.a.",G46="7.2.d.",G46="7.2.e.",G46="7.2.f."),0.04,IF(G46="7.2.b.",0.02,"--")))</f>
        <v>--</v>
      </c>
      <c r="I46" s="146" t="s">
        <v>40</v>
      </c>
      <c r="J46" s="146" t="s">
        <v>40</v>
      </c>
      <c r="K46" s="165" t="s">
        <v>40</v>
      </c>
      <c r="L46" s="80"/>
      <c r="M46" s="145">
        <v>38168</v>
      </c>
      <c r="N46" s="166" t="s">
        <v>40</v>
      </c>
      <c r="O46" s="167" t="s">
        <v>40</v>
      </c>
      <c r="P46" s="168" t="s">
        <v>40</v>
      </c>
      <c r="Q46" s="124"/>
      <c r="R46" s="169" t="s">
        <v>40</v>
      </c>
      <c r="S46" s="126"/>
      <c r="T46"/>
      <c r="U46" s="43"/>
    </row>
    <row r="47" spans="2:21" s="15" customFormat="1" ht="13.5" thickBot="1">
      <c r="B47" s="32"/>
      <c r="C47" s="49"/>
      <c r="D47" s="50"/>
      <c r="E47" s="50"/>
      <c r="F47" s="51"/>
      <c r="G47" s="51"/>
      <c r="H47" s="51"/>
      <c r="I47" s="51"/>
      <c r="J47" s="51"/>
      <c r="K47" s="81"/>
      <c r="L47" s="79"/>
      <c r="M47" s="70"/>
      <c r="N47" s="118"/>
      <c r="O47" s="71"/>
      <c r="P47" s="71"/>
      <c r="Q47" s="113"/>
      <c r="R47" s="130"/>
      <c r="S47" s="66"/>
      <c r="T47"/>
      <c r="U47" s="43"/>
    </row>
    <row r="48" spans="2:21" s="15" customFormat="1" ht="17.25" thickBot="1" thickTop="1">
      <c r="B48" s="32"/>
      <c r="C48" s="66"/>
      <c r="D48" s="66"/>
      <c r="E48" s="66"/>
      <c r="F48" s="66"/>
      <c r="G48" s="66"/>
      <c r="H48" s="66"/>
      <c r="I48" s="66"/>
      <c r="J48" s="66"/>
      <c r="K48" s="87">
        <f>SUM(K24:K47)</f>
        <v>16814.739999999998</v>
      </c>
      <c r="L48" s="77"/>
      <c r="M48" s="66"/>
      <c r="N48" s="84"/>
      <c r="O48" s="66"/>
      <c r="P48" s="87">
        <f>SUM(P24:P47)</f>
        <v>9471.47</v>
      </c>
      <c r="Q48" s="66"/>
      <c r="R48" s="131">
        <f>SUM(R24:R47)</f>
        <v>26286.211418181818</v>
      </c>
      <c r="S48" s="66"/>
      <c r="T48"/>
      <c r="U48" s="43"/>
    </row>
    <row r="49" spans="2:21" s="15" customFormat="1" ht="16.5" thickTop="1">
      <c r="B49" s="32"/>
      <c r="C49" s="66"/>
      <c r="D49" s="66"/>
      <c r="E49" s="66"/>
      <c r="F49" s="66"/>
      <c r="G49" s="66"/>
      <c r="H49" s="66"/>
      <c r="I49" s="66"/>
      <c r="J49" s="66"/>
      <c r="K49" s="109"/>
      <c r="L49" s="77"/>
      <c r="M49" s="66"/>
      <c r="N49" s="84"/>
      <c r="O49" s="66"/>
      <c r="P49" s="66"/>
      <c r="Q49" s="66"/>
      <c r="R49" s="109"/>
      <c r="S49" s="66"/>
      <c r="T49" s="109"/>
      <c r="U49" s="43"/>
    </row>
    <row r="50" spans="2:21" s="15" customFormat="1" ht="23.25" customHeight="1">
      <c r="B50" s="32"/>
      <c r="C50" s="52"/>
      <c r="D50" s="52"/>
      <c r="E50" s="52"/>
      <c r="F50" s="52"/>
      <c r="G50" s="52"/>
      <c r="H50" s="52"/>
      <c r="I50" s="52"/>
      <c r="J50" s="52"/>
      <c r="K50" s="74"/>
      <c r="L50" s="74"/>
      <c r="M50" s="52"/>
      <c r="N50" s="85"/>
      <c r="O50" s="52"/>
      <c r="P50" s="52"/>
      <c r="Q50" s="52"/>
      <c r="R50" s="111"/>
      <c r="S50" s="52"/>
      <c r="T50" s="52"/>
      <c r="U50" s="43"/>
    </row>
    <row r="51" spans="2:21" s="157" customFormat="1" ht="23.25">
      <c r="B51" s="151"/>
      <c r="C51" s="152"/>
      <c r="D51" s="152"/>
      <c r="E51" s="152"/>
      <c r="F51" s="152"/>
      <c r="G51" s="152"/>
      <c r="H51"/>
      <c r="I51"/>
      <c r="J51"/>
      <c r="K51"/>
      <c r="L51" s="153"/>
      <c r="M51" s="152"/>
      <c r="N51" s="154"/>
      <c r="O51" s="152"/>
      <c r="P51" s="155"/>
      <c r="Q51" s="152"/>
      <c r="R51" s="152"/>
      <c r="S51" s="152"/>
      <c r="T51" s="152"/>
      <c r="U51" s="156"/>
    </row>
    <row r="52" spans="2:21" s="15" customFormat="1" ht="23.25" customHeight="1">
      <c r="B52" s="32"/>
      <c r="C52" s="52"/>
      <c r="D52" s="52"/>
      <c r="E52" s="52"/>
      <c r="F52" s="52"/>
      <c r="G52" s="52"/>
      <c r="H52" s="52"/>
      <c r="I52" s="52"/>
      <c r="J52" s="52"/>
      <c r="K52" s="74"/>
      <c r="L52" s="74"/>
      <c r="M52" s="52"/>
      <c r="N52" s="85"/>
      <c r="O52" s="52"/>
      <c r="P52" s="52"/>
      <c r="Q52" s="52"/>
      <c r="R52" s="52"/>
      <c r="S52" s="52"/>
      <c r="T52" s="52"/>
      <c r="U52" s="43"/>
    </row>
    <row r="53" spans="2:21" s="15" customFormat="1" ht="23.25" customHeight="1">
      <c r="B53" s="32"/>
      <c r="C53" s="52"/>
      <c r="D53" s="52"/>
      <c r="E53" s="52"/>
      <c r="F53" s="52"/>
      <c r="G53" s="52"/>
      <c r="H53" s="52"/>
      <c r="I53" s="52"/>
      <c r="J53" s="52"/>
      <c r="K53" s="74"/>
      <c r="L53" s="74"/>
      <c r="M53" s="52"/>
      <c r="N53" s="85"/>
      <c r="O53" s="52"/>
      <c r="P53" s="52"/>
      <c r="Q53" s="52"/>
      <c r="R53" s="52"/>
      <c r="S53" s="52"/>
      <c r="T53" s="52"/>
      <c r="U53" s="43"/>
    </row>
    <row r="54" spans="2:21" s="15" customFormat="1" ht="14.25" customHeight="1">
      <c r="B54" s="32"/>
      <c r="C54" s="58" t="s">
        <v>13</v>
      </c>
      <c r="D54" s="59" t="s">
        <v>14</v>
      </c>
      <c r="E54" s="52"/>
      <c r="F54" s="52"/>
      <c r="G54" s="52"/>
      <c r="H54" s="52"/>
      <c r="I54" s="58" t="s">
        <v>18</v>
      </c>
      <c r="J54" s="58" t="s">
        <v>19</v>
      </c>
      <c r="K54" s="59" t="s">
        <v>20</v>
      </c>
      <c r="L54" s="74"/>
      <c r="M54" s="52"/>
      <c r="N54" s="85"/>
      <c r="O54" s="52"/>
      <c r="P54" s="52"/>
      <c r="Q54" s="52"/>
      <c r="R54" s="52"/>
      <c r="S54" s="52"/>
      <c r="T54" s="52"/>
      <c r="U54" s="43"/>
    </row>
    <row r="55" spans="2:21" s="61" customFormat="1" ht="13.5">
      <c r="B55" s="57"/>
      <c r="C55" s="58" t="s">
        <v>4</v>
      </c>
      <c r="D55" s="59" t="s">
        <v>15</v>
      </c>
      <c r="E55" s="59"/>
      <c r="F55" s="59"/>
      <c r="I55" s="58"/>
      <c r="J55" s="58"/>
      <c r="K55" s="59"/>
      <c r="L55" s="59"/>
      <c r="M55" s="59"/>
      <c r="N55" s="86"/>
      <c r="O55" s="59"/>
      <c r="P55" s="59"/>
      <c r="Q55" s="59"/>
      <c r="R55" s="59"/>
      <c r="S55" s="59"/>
      <c r="T55" s="59"/>
      <c r="U55" s="60"/>
    </row>
    <row r="56" spans="2:21" s="61" customFormat="1" ht="13.5">
      <c r="B56" s="57"/>
      <c r="C56" s="58" t="s">
        <v>5</v>
      </c>
      <c r="D56" s="59" t="s">
        <v>16</v>
      </c>
      <c r="E56" s="59"/>
      <c r="F56" s="59"/>
      <c r="I56" s="58"/>
      <c r="J56" s="58"/>
      <c r="K56" s="59"/>
      <c r="L56" s="59"/>
      <c r="M56" s="59"/>
      <c r="N56" s="86"/>
      <c r="O56" s="59"/>
      <c r="P56" s="59"/>
      <c r="Q56" s="59"/>
      <c r="R56" s="59"/>
      <c r="S56" s="59"/>
      <c r="T56" s="59"/>
      <c r="U56" s="60"/>
    </row>
    <row r="57" spans="2:21" s="61" customFormat="1" ht="13.5">
      <c r="B57" s="57"/>
      <c r="C57" s="75" t="s">
        <v>25</v>
      </c>
      <c r="D57" s="76" t="s">
        <v>23</v>
      </c>
      <c r="E57" s="59"/>
      <c r="F57" s="59"/>
      <c r="L57" s="59"/>
      <c r="M57" s="59"/>
      <c r="N57" s="59"/>
      <c r="O57" s="59"/>
      <c r="P57" s="59"/>
      <c r="Q57" s="59"/>
      <c r="R57" s="59"/>
      <c r="S57" s="59"/>
      <c r="T57" s="59"/>
      <c r="U57" s="60"/>
    </row>
    <row r="58" spans="2:21" s="61" customFormat="1" ht="13.5">
      <c r="B58" s="57"/>
      <c r="C58" s="75" t="s">
        <v>33</v>
      </c>
      <c r="D58" s="76" t="s">
        <v>34</v>
      </c>
      <c r="E58" s="59"/>
      <c r="F58" s="59"/>
      <c r="I58" s="58"/>
      <c r="J58" s="58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</row>
    <row r="59" spans="2:21" s="61" customFormat="1" ht="13.5">
      <c r="B59" s="57"/>
      <c r="E59" s="59"/>
      <c r="F59" s="59"/>
      <c r="I59" s="58"/>
      <c r="J59" s="75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</row>
    <row r="60" spans="2:21" s="61" customFormat="1" ht="13.5">
      <c r="B60" s="57"/>
      <c r="C60" s="75"/>
      <c r="D60" s="76"/>
      <c r="E60" s="59"/>
      <c r="F60" s="59"/>
      <c r="G60" s="58"/>
      <c r="H60" s="58"/>
      <c r="I60" s="59"/>
      <c r="J60" s="59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60"/>
    </row>
    <row r="61" spans="2:21" s="23" customFormat="1" ht="16.5" thickBot="1">
      <c r="B61" s="62"/>
      <c r="C61" s="63"/>
      <c r="D61" s="63"/>
      <c r="E61" s="63"/>
      <c r="F61" s="63"/>
      <c r="G61" s="63"/>
      <c r="H61" s="63"/>
      <c r="I61" s="63"/>
      <c r="J61" s="63"/>
      <c r="K61" s="63"/>
      <c r="L61" s="63"/>
      <c r="M61" s="63"/>
      <c r="N61" s="63"/>
      <c r="O61" s="63"/>
      <c r="P61" s="63"/>
      <c r="Q61" s="63"/>
      <c r="R61" s="63"/>
      <c r="S61" s="63"/>
      <c r="T61" s="63"/>
      <c r="U61" s="64"/>
    </row>
    <row r="62" ht="13.5" thickTop="1"/>
    <row r="68" spans="10:14" ht="12.75">
      <c r="J68" s="65"/>
      <c r="M68" s="65"/>
      <c r="N68" s="65"/>
    </row>
  </sheetData>
  <mergeCells count="3">
    <mergeCell ref="C18:E18"/>
    <mergeCell ref="M20:R20"/>
    <mergeCell ref="C20:K20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69"/>
  <sheetViews>
    <sheetView zoomScale="60" zoomScaleNormal="60" workbookViewId="0" topLeftCell="A22">
      <selection activeCell="B2" sqref="B2"/>
    </sheetView>
  </sheetViews>
  <sheetFormatPr defaultColWidth="11.421875" defaultRowHeight="12.75"/>
  <cols>
    <col min="1" max="1" width="15.7109375" style="3" customWidth="1"/>
    <col min="2" max="2" width="10.7109375" style="3" customWidth="1"/>
    <col min="3" max="3" width="9.00390625" style="3" bestFit="1" customWidth="1"/>
    <col min="4" max="4" width="40.57421875" style="3" customWidth="1"/>
    <col min="5" max="5" width="10.28125" style="3" customWidth="1"/>
    <col min="6" max="6" width="17.7109375" style="3" customWidth="1"/>
    <col min="7" max="7" width="14.28125" style="3" customWidth="1"/>
    <col min="8" max="8" width="10.8515625" style="3" customWidth="1"/>
    <col min="9" max="9" width="15.28125" style="3" customWidth="1"/>
    <col min="10" max="10" width="12.28125" style="3" customWidth="1"/>
    <col min="11" max="11" width="21.8515625" style="3" customWidth="1"/>
    <col min="12" max="12" width="6.00390625" style="3" customWidth="1"/>
    <col min="13" max="13" width="13.421875" style="3" customWidth="1"/>
    <col min="14" max="14" width="10.57421875" style="3" bestFit="1" customWidth="1"/>
    <col min="15" max="15" width="11.7109375" style="3" customWidth="1"/>
    <col min="16" max="16" width="18.28125" style="3" bestFit="1" customWidth="1"/>
    <col min="17" max="17" width="1.421875" style="3" customWidth="1"/>
    <col min="18" max="18" width="24.421875" style="3" customWidth="1"/>
    <col min="19" max="19" width="2.8515625" style="3" customWidth="1"/>
    <col min="20" max="20" width="7.421875" style="3" customWidth="1"/>
    <col min="21" max="21" width="10.7109375" style="3" customWidth="1"/>
    <col min="22" max="22" width="21.421875" style="3" customWidth="1"/>
    <col min="23" max="16384" width="11.421875" style="3" customWidth="1"/>
  </cols>
  <sheetData>
    <row r="1" spans="1:2" ht="52.5" customHeight="1">
      <c r="A1" s="1"/>
      <c r="B1" s="2"/>
    </row>
    <row r="2" spans="1:21" s="22" customFormat="1" ht="30">
      <c r="A2" s="19"/>
      <c r="B2" s="147" t="str">
        <f>+ENERSANJUAN!B2</f>
        <v>ANEXO a la Resolución ENRE 150  /2008</v>
      </c>
      <c r="C2" s="29"/>
      <c r="D2" s="21"/>
      <c r="E2" s="21"/>
      <c r="F2" s="21"/>
      <c r="G2" s="21"/>
      <c r="H2" s="20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</row>
    <row r="3" spans="1:2" s="16" customFormat="1" ht="11.25">
      <c r="A3" s="17" t="s">
        <v>0</v>
      </c>
      <c r="B3" s="18"/>
    </row>
    <row r="4" spans="1:2" s="16" customFormat="1" ht="11.25">
      <c r="A4" s="17" t="s">
        <v>1</v>
      </c>
      <c r="B4" s="18"/>
    </row>
    <row r="5" s="23" customFormat="1" ht="26.25">
      <c r="B5" s="148"/>
    </row>
    <row r="6" spans="2:21" s="30" customFormat="1" ht="25.5">
      <c r="B6" s="149" t="s">
        <v>6</v>
      </c>
      <c r="C6" s="31"/>
      <c r="D6" s="12"/>
      <c r="E6" s="12"/>
      <c r="F6" s="12"/>
      <c r="G6" s="12"/>
      <c r="H6" s="12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</row>
    <row r="7" spans="2:21" s="24" customFormat="1" ht="12.75">
      <c r="B7" s="6"/>
      <c r="C7" s="6"/>
      <c r="D7" s="6"/>
      <c r="E7" s="6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</row>
    <row r="8" spans="2:21" s="30" customFormat="1" ht="25.5">
      <c r="B8" s="149" t="s">
        <v>42</v>
      </c>
      <c r="C8" s="31"/>
      <c r="D8" s="12"/>
      <c r="E8" s="12"/>
      <c r="F8" s="12"/>
      <c r="G8" s="12"/>
      <c r="H8" s="12"/>
      <c r="I8" s="13"/>
      <c r="J8" s="13"/>
      <c r="K8" s="13"/>
      <c r="L8" s="13"/>
      <c r="M8" s="13"/>
      <c r="N8" s="13"/>
      <c r="O8" s="13"/>
      <c r="P8" s="13"/>
      <c r="Q8" s="13"/>
      <c r="R8" s="13"/>
      <c r="S8" s="13"/>
      <c r="T8" s="13"/>
      <c r="U8" s="13"/>
    </row>
    <row r="9" spans="2:21" ht="20.25">
      <c r="B9" s="6"/>
      <c r="C9" s="6"/>
      <c r="D9" s="6"/>
      <c r="E9" s="6"/>
      <c r="F9" s="7"/>
      <c r="G9" s="7"/>
      <c r="H9" s="9"/>
      <c r="I9" s="9"/>
      <c r="J9" s="9"/>
      <c r="K9" s="9"/>
      <c r="L9" s="9"/>
      <c r="M9" s="9"/>
      <c r="N9" s="9"/>
      <c r="O9" s="8"/>
      <c r="P9" s="8"/>
      <c r="Q9" s="8"/>
      <c r="R9" s="8"/>
      <c r="S9" s="8"/>
      <c r="T9" s="8"/>
      <c r="U9" s="8"/>
    </row>
    <row r="10" spans="2:21" s="30" customFormat="1" ht="20.25">
      <c r="B10" s="12"/>
      <c r="C10" s="31"/>
      <c r="D10" s="13"/>
      <c r="E10" s="13"/>
      <c r="F10" s="12"/>
      <c r="G10" s="12"/>
      <c r="H10" s="13"/>
      <c r="I10" s="13"/>
      <c r="J10" s="13"/>
      <c r="K10" s="13"/>
      <c r="L10" s="13"/>
      <c r="M10" s="13"/>
      <c r="N10" s="13"/>
      <c r="O10" s="13"/>
      <c r="P10" s="13"/>
      <c r="Q10" s="13"/>
      <c r="R10" s="13"/>
      <c r="S10" s="13"/>
      <c r="T10" s="13"/>
      <c r="U10" s="13"/>
    </row>
    <row r="11" spans="2:21" ht="21" thickBot="1">
      <c r="B11" s="6"/>
      <c r="C11" s="6"/>
      <c r="D11" s="6"/>
      <c r="E11" s="6"/>
      <c r="F11" s="7"/>
      <c r="G11" s="7"/>
      <c r="H11" s="7"/>
      <c r="I11" s="9"/>
      <c r="J11" s="10"/>
      <c r="K11" s="10"/>
      <c r="L11" s="10"/>
      <c r="M11" s="10"/>
      <c r="N11" s="10"/>
      <c r="O11" s="11"/>
      <c r="P11" s="11"/>
      <c r="Q11" s="11"/>
      <c r="R11" s="11"/>
      <c r="S11" s="11"/>
      <c r="T11" s="11"/>
      <c r="U11" s="11"/>
    </row>
    <row r="12" spans="2:21" ht="21" thickTop="1">
      <c r="B12" s="4"/>
      <c r="C12" s="5"/>
      <c r="D12" s="5"/>
      <c r="E12" s="5"/>
      <c r="F12" s="25"/>
      <c r="G12" s="25"/>
      <c r="H12" s="25"/>
      <c r="I12" s="25"/>
      <c r="J12" s="26"/>
      <c r="K12" s="26"/>
      <c r="L12" s="26"/>
      <c r="M12" s="26"/>
      <c r="N12" s="26"/>
      <c r="O12" s="27"/>
      <c r="P12" s="27"/>
      <c r="Q12" s="27"/>
      <c r="R12" s="27"/>
      <c r="S12" s="27"/>
      <c r="T12" s="27"/>
      <c r="U12" s="28"/>
    </row>
    <row r="13" spans="2:21" s="37" customFormat="1" ht="23.25">
      <c r="B13" s="150" t="s">
        <v>39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38"/>
    </row>
    <row r="14" spans="2:21" s="15" customFormat="1" ht="13.5">
      <c r="B14" s="32"/>
      <c r="C14" s="33"/>
      <c r="D14" s="33"/>
      <c r="E14" s="33"/>
      <c r="F14" s="33"/>
      <c r="G14" s="33"/>
      <c r="H14" s="33"/>
      <c r="I14" s="33"/>
      <c r="J14" s="33"/>
      <c r="K14" s="53"/>
      <c r="L14" s="53"/>
      <c r="M14" s="33"/>
      <c r="N14" s="33"/>
      <c r="O14" s="33"/>
      <c r="P14" s="33"/>
      <c r="Q14" s="33"/>
      <c r="R14" s="33"/>
      <c r="S14" s="33"/>
      <c r="T14" s="33"/>
      <c r="U14" s="34"/>
    </row>
    <row r="15" spans="2:21" s="35" customFormat="1" ht="18.75">
      <c r="B15" s="36"/>
      <c r="C15" s="55"/>
      <c r="D15" s="55"/>
      <c r="E15" s="55"/>
      <c r="F15" s="55"/>
      <c r="G15" s="55"/>
      <c r="H15" s="55"/>
      <c r="I15" s="55"/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6"/>
    </row>
    <row r="16" spans="2:21" s="35" customFormat="1" ht="18.75">
      <c r="B16" s="36"/>
      <c r="C16" s="55"/>
      <c r="D16" s="55"/>
      <c r="E16" s="55"/>
      <c r="F16" s="55"/>
      <c r="G16" s="55"/>
      <c r="H16" s="55"/>
      <c r="I16" s="55"/>
      <c r="J16" s="55"/>
      <c r="K16" s="55"/>
      <c r="L16" s="55"/>
      <c r="M16" s="55"/>
      <c r="N16" s="82"/>
      <c r="O16" s="55"/>
      <c r="P16" s="55"/>
      <c r="Q16" s="55"/>
      <c r="R16" s="55"/>
      <c r="S16" s="55"/>
      <c r="T16" s="55"/>
      <c r="U16" s="56"/>
    </row>
    <row r="17" spans="2:21" s="15" customFormat="1" ht="20.25" customHeight="1" thickBot="1">
      <c r="B17" s="32"/>
      <c r="C17" s="52"/>
      <c r="D17" s="52"/>
      <c r="E17" s="52"/>
      <c r="F17" s="52"/>
      <c r="G17" s="52"/>
      <c r="H17" s="52"/>
      <c r="I17" s="52"/>
      <c r="J17" s="52"/>
      <c r="K17" s="52"/>
      <c r="L17" s="84"/>
      <c r="M17" s="83"/>
      <c r="N17" s="83"/>
      <c r="O17" s="84"/>
      <c r="P17" s="84"/>
      <c r="Q17" s="84"/>
      <c r="R17" s="84"/>
      <c r="S17" s="84"/>
      <c r="T17" s="84"/>
      <c r="U17" s="43"/>
    </row>
    <row r="18" spans="2:21" s="15" customFormat="1" ht="17.25" customHeight="1" thickBot="1" thickTop="1">
      <c r="B18" s="32"/>
      <c r="C18" s="170" t="s">
        <v>29</v>
      </c>
      <c r="D18" s="171"/>
      <c r="E18" s="172"/>
      <c r="F18" s="100">
        <f>+ENERSANJUAN!F18</f>
        <v>37895</v>
      </c>
      <c r="G18" s="94"/>
      <c r="H18" s="95">
        <f>IF(G18="","",IF(OR(G18="7.2.a.",G18="7.2.d.",G18="7.2.e.",G18="7.2.f."),0.04,IF(G18="7.2.b.",0.02,"--")))</f>
      </c>
      <c r="I18" s="96"/>
      <c r="J18" s="97"/>
      <c r="K18" s="67"/>
      <c r="L18" s="101"/>
      <c r="M18" s="102"/>
      <c r="N18" s="102"/>
      <c r="O18" s="101"/>
      <c r="P18" s="101"/>
      <c r="Q18" s="101"/>
      <c r="R18" s="101"/>
      <c r="S18" s="101"/>
      <c r="T18" s="101"/>
      <c r="U18" s="43"/>
    </row>
    <row r="19" spans="2:21" s="15" customFormat="1" ht="14.25" thickBot="1" thickTop="1">
      <c r="B19" s="32"/>
      <c r="C19" s="98"/>
      <c r="D19" s="89"/>
      <c r="E19" s="89"/>
      <c r="F19" s="90"/>
      <c r="G19" s="89"/>
      <c r="H19" s="91"/>
      <c r="I19" s="92"/>
      <c r="J19" s="93"/>
      <c r="K19" s="99"/>
      <c r="L19" s="101"/>
      <c r="M19" s="102"/>
      <c r="N19" s="102"/>
      <c r="O19" s="101"/>
      <c r="P19" s="101"/>
      <c r="Q19" s="101"/>
      <c r="R19" s="101"/>
      <c r="S19" s="101"/>
      <c r="T19" s="101"/>
      <c r="U19" s="43"/>
    </row>
    <row r="20" spans="2:21" s="15" customFormat="1" ht="30.75" customHeight="1" thickBot="1" thickTop="1">
      <c r="B20" s="32"/>
      <c r="C20" s="176" t="s">
        <v>30</v>
      </c>
      <c r="D20" s="177"/>
      <c r="E20" s="177"/>
      <c r="F20" s="177"/>
      <c r="G20" s="177"/>
      <c r="H20" s="177"/>
      <c r="I20" s="177"/>
      <c r="J20" s="177"/>
      <c r="K20" s="178"/>
      <c r="L20" s="52"/>
      <c r="M20" s="173" t="s">
        <v>31</v>
      </c>
      <c r="N20" s="174"/>
      <c r="O20" s="174"/>
      <c r="P20" s="174"/>
      <c r="Q20" s="174"/>
      <c r="R20" s="175"/>
      <c r="S20" s="106"/>
      <c r="T20" s="107"/>
      <c r="U20" s="43"/>
    </row>
    <row r="21" spans="2:21" s="15" customFormat="1" ht="10.5" customHeight="1" thickBot="1" thickTop="1">
      <c r="B21" s="32"/>
      <c r="C21" s="104"/>
      <c r="D21" s="104"/>
      <c r="E21" s="104"/>
      <c r="F21" s="104"/>
      <c r="G21" s="104"/>
      <c r="H21" s="104"/>
      <c r="I21" s="104"/>
      <c r="J21" s="104"/>
      <c r="K21" s="104"/>
      <c r="L21" s="66"/>
      <c r="M21" s="88"/>
      <c r="N21" s="88"/>
      <c r="O21" s="88"/>
      <c r="P21" s="88"/>
      <c r="Q21" s="122"/>
      <c r="R21" s="122"/>
      <c r="S21" s="66"/>
      <c r="T21" s="114"/>
      <c r="U21" s="43"/>
    </row>
    <row r="22" spans="2:21" s="39" customFormat="1" ht="51" customHeight="1" thickBot="1" thickTop="1">
      <c r="B22" s="40"/>
      <c r="C22" s="41" t="s">
        <v>2</v>
      </c>
      <c r="D22" s="41" t="s">
        <v>3</v>
      </c>
      <c r="E22" s="41" t="s">
        <v>17</v>
      </c>
      <c r="F22" s="54" t="s">
        <v>7</v>
      </c>
      <c r="G22" s="54" t="s">
        <v>8</v>
      </c>
      <c r="H22" s="54" t="s">
        <v>9</v>
      </c>
      <c r="I22" s="54" t="s">
        <v>10</v>
      </c>
      <c r="J22" s="54" t="s">
        <v>11</v>
      </c>
      <c r="K22" s="108" t="s">
        <v>26</v>
      </c>
      <c r="L22" s="78"/>
      <c r="M22" s="54" t="s">
        <v>24</v>
      </c>
      <c r="N22" s="116" t="s">
        <v>22</v>
      </c>
      <c r="O22" s="54" t="s">
        <v>21</v>
      </c>
      <c r="P22" s="108" t="s">
        <v>28</v>
      </c>
      <c r="Q22" s="123"/>
      <c r="R22" s="127" t="s">
        <v>32</v>
      </c>
      <c r="S22" s="107"/>
      <c r="T22"/>
      <c r="U22" s="42"/>
    </row>
    <row r="23" spans="2:21" s="39" customFormat="1" ht="13.5" thickTop="1">
      <c r="B23" s="40"/>
      <c r="C23" s="158"/>
      <c r="D23" s="163" t="s">
        <v>38</v>
      </c>
      <c r="E23" s="159"/>
      <c r="F23" s="160"/>
      <c r="G23" s="160"/>
      <c r="H23" s="160"/>
      <c r="I23" s="160"/>
      <c r="J23" s="160"/>
      <c r="K23" s="105">
        <f>ENERSANJUAN!K48</f>
        <v>16814.739999999998</v>
      </c>
      <c r="L23" s="78"/>
      <c r="M23" s="160"/>
      <c r="N23" s="161"/>
      <c r="O23" s="162"/>
      <c r="P23" s="110">
        <f>ENERSANJUAN!P48</f>
        <v>9471.47</v>
      </c>
      <c r="Q23" s="123"/>
      <c r="R23" s="129">
        <f>ENERSANJUAN!R48</f>
        <v>26286.211418181818</v>
      </c>
      <c r="S23" s="107"/>
      <c r="T23"/>
      <c r="U23" s="42"/>
    </row>
    <row r="24" spans="2:21" s="15" customFormat="1" ht="12.75">
      <c r="B24" s="32"/>
      <c r="C24" s="44"/>
      <c r="D24" s="45"/>
      <c r="E24" s="69"/>
      <c r="F24" s="47"/>
      <c r="G24" s="46"/>
      <c r="H24" s="48"/>
      <c r="I24" s="68"/>
      <c r="J24" s="68"/>
      <c r="K24" s="119"/>
      <c r="L24" s="80"/>
      <c r="M24" s="72"/>
      <c r="N24" s="117"/>
      <c r="O24" s="73"/>
      <c r="P24" s="103"/>
      <c r="Q24" s="112"/>
      <c r="R24" s="128"/>
      <c r="S24" s="126"/>
      <c r="T24"/>
      <c r="U24" s="43"/>
    </row>
    <row r="25" spans="2:21" s="15" customFormat="1" ht="12.75">
      <c r="B25" s="32"/>
      <c r="C25" s="44">
        <v>7</v>
      </c>
      <c r="D25" s="45" t="s">
        <v>41</v>
      </c>
      <c r="E25" s="69">
        <v>38169</v>
      </c>
      <c r="F25" s="47" t="s">
        <v>35</v>
      </c>
      <c r="G25" s="164" t="s">
        <v>40</v>
      </c>
      <c r="H25" s="48" t="str">
        <f>IF(G25="","",IF(OR(G25="7.2.a.",G25="7.2.d.",G25="7.2.e.",G25="7.2.f."),0.04,IF(G25="7.2.b.",0.02,"--")))</f>
        <v>--</v>
      </c>
      <c r="I25" s="146" t="s">
        <v>40</v>
      </c>
      <c r="J25" s="146" t="s">
        <v>40</v>
      </c>
      <c r="K25" s="165" t="s">
        <v>40</v>
      </c>
      <c r="L25" s="80"/>
      <c r="M25" s="72">
        <v>38199</v>
      </c>
      <c r="N25" s="166" t="s">
        <v>40</v>
      </c>
      <c r="O25" s="167" t="s">
        <v>40</v>
      </c>
      <c r="P25" s="168" t="s">
        <v>40</v>
      </c>
      <c r="Q25" s="124"/>
      <c r="R25" s="169" t="s">
        <v>40</v>
      </c>
      <c r="S25" s="126"/>
      <c r="T25"/>
      <c r="U25" s="43"/>
    </row>
    <row r="26" spans="2:21" s="15" customFormat="1" ht="12.75">
      <c r="B26" s="32"/>
      <c r="C26" s="44"/>
      <c r="D26" s="45"/>
      <c r="E26" s="69"/>
      <c r="F26" s="121" t="s">
        <v>36</v>
      </c>
      <c r="G26" s="164" t="s">
        <v>40</v>
      </c>
      <c r="H26" s="48" t="str">
        <f>IF(G26="","",IF(OR(G26="7.2.a.",G26="7.2.d.",G26="7.2.e.",G26="7.2.f."),0.04,IF(G26="7.2.b.",0.02,"--")))</f>
        <v>--</v>
      </c>
      <c r="I26" s="146" t="s">
        <v>40</v>
      </c>
      <c r="J26" s="146" t="s">
        <v>40</v>
      </c>
      <c r="K26" s="165" t="s">
        <v>40</v>
      </c>
      <c r="L26" s="80"/>
      <c r="M26" s="72">
        <v>38199</v>
      </c>
      <c r="N26" s="166" t="s">
        <v>40</v>
      </c>
      <c r="O26" s="167" t="s">
        <v>40</v>
      </c>
      <c r="P26" s="168" t="s">
        <v>40</v>
      </c>
      <c r="Q26" s="124"/>
      <c r="R26" s="169" t="s">
        <v>40</v>
      </c>
      <c r="S26" s="126"/>
      <c r="T26"/>
      <c r="U26" s="43"/>
    </row>
    <row r="27" spans="2:21" s="15" customFormat="1" ht="12.75">
      <c r="B27" s="32"/>
      <c r="C27" s="44"/>
      <c r="D27" s="45"/>
      <c r="E27" s="69"/>
      <c r="F27" s="121" t="s">
        <v>37</v>
      </c>
      <c r="G27" s="164" t="s">
        <v>40</v>
      </c>
      <c r="H27" s="48" t="str">
        <f>IF(G27="","",IF(OR(G27="7.2.a.",G27="7.2.d.",G27="7.2.e.",G27="7.2.f."),0.04,IF(G27="7.2.b.",0.02,"--")))</f>
        <v>--</v>
      </c>
      <c r="I27" s="146" t="s">
        <v>40</v>
      </c>
      <c r="J27" s="146" t="s">
        <v>40</v>
      </c>
      <c r="K27" s="165" t="s">
        <v>40</v>
      </c>
      <c r="L27" s="80"/>
      <c r="M27" s="72">
        <v>38199</v>
      </c>
      <c r="N27" s="166" t="s">
        <v>40</v>
      </c>
      <c r="O27" s="167" t="s">
        <v>40</v>
      </c>
      <c r="P27" s="168" t="s">
        <v>40</v>
      </c>
      <c r="Q27" s="124"/>
      <c r="R27" s="169" t="s">
        <v>40</v>
      </c>
      <c r="S27" s="126"/>
      <c r="T27"/>
      <c r="U27" s="43"/>
    </row>
    <row r="28" spans="2:21" s="15" customFormat="1" ht="12.75">
      <c r="B28" s="32"/>
      <c r="C28" s="44"/>
      <c r="D28" s="45"/>
      <c r="E28" s="69"/>
      <c r="F28" s="47"/>
      <c r="G28" s="46"/>
      <c r="H28" s="48"/>
      <c r="I28" s="68"/>
      <c r="J28" s="68"/>
      <c r="K28" s="105"/>
      <c r="L28" s="80"/>
      <c r="M28" s="72"/>
      <c r="N28" s="120"/>
      <c r="O28" s="73"/>
      <c r="P28" s="115"/>
      <c r="Q28" s="125"/>
      <c r="R28" s="129"/>
      <c r="S28" s="126"/>
      <c r="T28"/>
      <c r="U28" s="43"/>
    </row>
    <row r="29" spans="2:21" s="15" customFormat="1" ht="12.75">
      <c r="B29" s="32"/>
      <c r="C29" s="44">
        <v>8</v>
      </c>
      <c r="D29" s="45" t="s">
        <v>41</v>
      </c>
      <c r="E29" s="69">
        <v>38200</v>
      </c>
      <c r="F29" s="47" t="s">
        <v>35</v>
      </c>
      <c r="G29" s="164" t="s">
        <v>40</v>
      </c>
      <c r="H29" s="48" t="str">
        <f>IF(G29="","",IF(OR(G29="7.2.a.",G29="7.2.d.",G29="7.2.e.",G29="7.2.f."),0.04,IF(G29="7.2.b.",0.02,"--")))</f>
        <v>--</v>
      </c>
      <c r="I29" s="146" t="s">
        <v>40</v>
      </c>
      <c r="J29" s="146" t="s">
        <v>40</v>
      </c>
      <c r="K29" s="165" t="s">
        <v>40</v>
      </c>
      <c r="L29" s="80"/>
      <c r="M29" s="72">
        <v>37864</v>
      </c>
      <c r="N29" s="166" t="s">
        <v>40</v>
      </c>
      <c r="O29" s="167" t="s">
        <v>40</v>
      </c>
      <c r="P29" s="168" t="s">
        <v>40</v>
      </c>
      <c r="Q29" s="124"/>
      <c r="R29" s="169" t="s">
        <v>40</v>
      </c>
      <c r="S29" s="126"/>
      <c r="T29"/>
      <c r="U29" s="43"/>
    </row>
    <row r="30" spans="2:21" s="15" customFormat="1" ht="12.75">
      <c r="B30" s="32"/>
      <c r="C30" s="44"/>
      <c r="D30" s="45"/>
      <c r="E30" s="69"/>
      <c r="F30" s="121" t="s">
        <v>36</v>
      </c>
      <c r="G30" s="164" t="s">
        <v>40</v>
      </c>
      <c r="H30" s="48" t="str">
        <f>IF(G30="","",IF(OR(G30="7.2.a.",G30="7.2.d.",G30="7.2.e.",G30="7.2.f."),0.04,IF(G30="7.2.b.",0.02,"--")))</f>
        <v>--</v>
      </c>
      <c r="I30" s="146" t="s">
        <v>40</v>
      </c>
      <c r="J30" s="146" t="s">
        <v>40</v>
      </c>
      <c r="K30" s="165" t="s">
        <v>40</v>
      </c>
      <c r="L30" s="80"/>
      <c r="M30" s="72">
        <v>37864</v>
      </c>
      <c r="N30" s="166" t="s">
        <v>40</v>
      </c>
      <c r="O30" s="167" t="s">
        <v>40</v>
      </c>
      <c r="P30" s="168" t="s">
        <v>40</v>
      </c>
      <c r="Q30" s="124"/>
      <c r="R30" s="169" t="s">
        <v>40</v>
      </c>
      <c r="S30" s="126"/>
      <c r="T30"/>
      <c r="U30" s="43"/>
    </row>
    <row r="31" spans="2:21" s="15" customFormat="1" ht="12.75">
      <c r="B31" s="32"/>
      <c r="C31" s="44"/>
      <c r="D31" s="45"/>
      <c r="E31" s="69"/>
      <c r="F31" s="121" t="s">
        <v>37</v>
      </c>
      <c r="G31" s="164" t="s">
        <v>40</v>
      </c>
      <c r="H31" s="48" t="str">
        <f>IF(G31="","",IF(OR(G31="7.2.a.",G31="7.2.d.",G31="7.2.e.",G31="7.2.f."),0.04,IF(G31="7.2.b.",0.02,"--")))</f>
        <v>--</v>
      </c>
      <c r="I31" s="146" t="s">
        <v>40</v>
      </c>
      <c r="J31" s="146" t="s">
        <v>40</v>
      </c>
      <c r="K31" s="165" t="s">
        <v>40</v>
      </c>
      <c r="L31" s="80"/>
      <c r="M31" s="72">
        <v>37864</v>
      </c>
      <c r="N31" s="166" t="s">
        <v>40</v>
      </c>
      <c r="O31" s="167" t="s">
        <v>40</v>
      </c>
      <c r="P31" s="168" t="s">
        <v>40</v>
      </c>
      <c r="Q31" s="124"/>
      <c r="R31" s="169" t="s">
        <v>40</v>
      </c>
      <c r="S31" s="126"/>
      <c r="T31"/>
      <c r="U31" s="43"/>
    </row>
    <row r="32" spans="2:21" s="15" customFormat="1" ht="12.75">
      <c r="B32" s="32"/>
      <c r="C32" s="44"/>
      <c r="D32" s="45"/>
      <c r="E32" s="134"/>
      <c r="F32" s="47"/>
      <c r="G32" s="46"/>
      <c r="H32" s="48"/>
      <c r="I32" s="68"/>
      <c r="J32" s="68"/>
      <c r="K32" s="105"/>
      <c r="L32" s="80"/>
      <c r="M32" s="72"/>
      <c r="N32" s="120"/>
      <c r="O32" s="73"/>
      <c r="P32" s="115"/>
      <c r="Q32" s="125"/>
      <c r="R32" s="129"/>
      <c r="S32" s="126"/>
      <c r="T32"/>
      <c r="U32" s="43"/>
    </row>
    <row r="33" spans="2:21" s="15" customFormat="1" ht="12.75">
      <c r="B33" s="32"/>
      <c r="C33" s="44">
        <v>9</v>
      </c>
      <c r="D33" s="45" t="s">
        <v>41</v>
      </c>
      <c r="E33" s="69">
        <v>38231</v>
      </c>
      <c r="F33" s="47" t="s">
        <v>35</v>
      </c>
      <c r="G33" s="164" t="s">
        <v>40</v>
      </c>
      <c r="H33" s="48" t="str">
        <f>IF(G33="","",IF(OR(G33="7.2.a.",G33="7.2.d.",G33="7.2.e.",G33="7.2.f."),0.04,IF(G33="7.2.b.",0.02,"--")))</f>
        <v>--</v>
      </c>
      <c r="I33" s="146" t="s">
        <v>40</v>
      </c>
      <c r="J33" s="146" t="s">
        <v>40</v>
      </c>
      <c r="K33" s="165" t="s">
        <v>40</v>
      </c>
      <c r="L33" s="80"/>
      <c r="M33" s="72">
        <v>38260</v>
      </c>
      <c r="N33" s="166" t="s">
        <v>40</v>
      </c>
      <c r="O33" s="167" t="s">
        <v>40</v>
      </c>
      <c r="P33" s="168" t="s">
        <v>40</v>
      </c>
      <c r="Q33" s="124"/>
      <c r="R33" s="169" t="s">
        <v>40</v>
      </c>
      <c r="S33" s="126"/>
      <c r="T33"/>
      <c r="U33" s="43"/>
    </row>
    <row r="34" spans="2:21" s="15" customFormat="1" ht="12.75">
      <c r="B34" s="32"/>
      <c r="C34" s="44"/>
      <c r="D34" s="45"/>
      <c r="E34" s="69"/>
      <c r="F34" s="121" t="s">
        <v>36</v>
      </c>
      <c r="G34" s="164" t="s">
        <v>40</v>
      </c>
      <c r="H34" s="48" t="str">
        <f>IF(G34="","",IF(OR(G34="7.2.a.",G34="7.2.d.",G34="7.2.e.",G34="7.2.f."),0.04,IF(G34="7.2.b.",0.02,"--")))</f>
        <v>--</v>
      </c>
      <c r="I34" s="146" t="s">
        <v>40</v>
      </c>
      <c r="J34" s="146" t="s">
        <v>40</v>
      </c>
      <c r="K34" s="165" t="s">
        <v>40</v>
      </c>
      <c r="L34" s="80"/>
      <c r="M34" s="72">
        <v>38260</v>
      </c>
      <c r="N34" s="166" t="s">
        <v>40</v>
      </c>
      <c r="O34" s="167" t="s">
        <v>40</v>
      </c>
      <c r="P34" s="168" t="s">
        <v>40</v>
      </c>
      <c r="Q34" s="124"/>
      <c r="R34" s="169" t="s">
        <v>40</v>
      </c>
      <c r="S34" s="126"/>
      <c r="T34"/>
      <c r="U34" s="43"/>
    </row>
    <row r="35" spans="2:21" s="15" customFormat="1" ht="12.75">
      <c r="B35" s="32"/>
      <c r="C35" s="44"/>
      <c r="D35" s="45"/>
      <c r="E35" s="69"/>
      <c r="F35" s="121" t="s">
        <v>37</v>
      </c>
      <c r="G35" s="164" t="s">
        <v>40</v>
      </c>
      <c r="H35" s="48" t="str">
        <f>IF(G35="","",IF(OR(G35="7.2.a.",G35="7.2.d.",G35="7.2.e.",G35="7.2.f."),0.04,IF(G35="7.2.b.",0.02,"--")))</f>
        <v>--</v>
      </c>
      <c r="I35" s="146" t="s">
        <v>40</v>
      </c>
      <c r="J35" s="146" t="s">
        <v>40</v>
      </c>
      <c r="K35" s="165" t="s">
        <v>40</v>
      </c>
      <c r="L35" s="80"/>
      <c r="M35" s="72">
        <v>38260</v>
      </c>
      <c r="N35" s="166" t="s">
        <v>40</v>
      </c>
      <c r="O35" s="167" t="s">
        <v>40</v>
      </c>
      <c r="P35" s="168" t="s">
        <v>40</v>
      </c>
      <c r="Q35" s="124"/>
      <c r="R35" s="169" t="s">
        <v>40</v>
      </c>
      <c r="S35" s="126"/>
      <c r="T35"/>
      <c r="U35" s="43"/>
    </row>
    <row r="36" spans="2:21" s="15" customFormat="1" ht="12.75">
      <c r="B36" s="32"/>
      <c r="C36" s="132"/>
      <c r="D36" s="133"/>
      <c r="E36" s="134"/>
      <c r="F36" s="135"/>
      <c r="G36" s="136"/>
      <c r="H36" s="137"/>
      <c r="I36" s="138"/>
      <c r="J36" s="138"/>
      <c r="K36" s="139"/>
      <c r="L36" s="80"/>
      <c r="M36" s="140"/>
      <c r="N36" s="141"/>
      <c r="O36" s="142"/>
      <c r="P36" s="143"/>
      <c r="Q36" s="124"/>
      <c r="R36" s="144"/>
      <c r="S36" s="126"/>
      <c r="T36"/>
      <c r="U36" s="43"/>
    </row>
    <row r="37" spans="2:21" s="15" customFormat="1" ht="12.75">
      <c r="B37" s="32"/>
      <c r="C37" s="44">
        <v>10</v>
      </c>
      <c r="D37" s="45" t="s">
        <v>41</v>
      </c>
      <c r="E37" s="69">
        <v>38261</v>
      </c>
      <c r="F37" s="47" t="s">
        <v>35</v>
      </c>
      <c r="G37" s="164" t="s">
        <v>40</v>
      </c>
      <c r="H37" s="48" t="str">
        <f>IF(G37="","",IF(OR(G37="7.2.a.",G37="7.2.d.",G37="7.2.e.",G37="7.2.f."),0.04,IF(G37="7.2.b.",0.02,"--")))</f>
        <v>--</v>
      </c>
      <c r="I37" s="146" t="s">
        <v>40</v>
      </c>
      <c r="J37" s="146" t="s">
        <v>40</v>
      </c>
      <c r="K37" s="165" t="s">
        <v>40</v>
      </c>
      <c r="L37" s="80"/>
      <c r="M37" s="72">
        <v>38291</v>
      </c>
      <c r="N37" s="166" t="s">
        <v>40</v>
      </c>
      <c r="O37" s="167" t="s">
        <v>40</v>
      </c>
      <c r="P37" s="168" t="s">
        <v>40</v>
      </c>
      <c r="Q37" s="124"/>
      <c r="R37" s="169" t="s">
        <v>40</v>
      </c>
      <c r="S37" s="126"/>
      <c r="T37"/>
      <c r="U37" s="43"/>
    </row>
    <row r="38" spans="2:21" s="15" customFormat="1" ht="12.75">
      <c r="B38" s="32"/>
      <c r="C38" s="44"/>
      <c r="D38" s="45"/>
      <c r="E38" s="69"/>
      <c r="F38" s="121" t="s">
        <v>36</v>
      </c>
      <c r="G38" s="164" t="s">
        <v>40</v>
      </c>
      <c r="H38" s="48" t="str">
        <f>IF(G38="","",IF(OR(G38="7.2.a.",G38="7.2.d.",G38="7.2.e.",G38="7.2.f."),0.04,IF(G38="7.2.b.",0.02,"--")))</f>
        <v>--</v>
      </c>
      <c r="I38" s="146" t="s">
        <v>40</v>
      </c>
      <c r="J38" s="146" t="s">
        <v>40</v>
      </c>
      <c r="K38" s="165" t="s">
        <v>40</v>
      </c>
      <c r="L38" s="80"/>
      <c r="M38" s="72">
        <v>38291</v>
      </c>
      <c r="N38" s="166" t="s">
        <v>40</v>
      </c>
      <c r="O38" s="167" t="s">
        <v>40</v>
      </c>
      <c r="P38" s="168" t="s">
        <v>40</v>
      </c>
      <c r="Q38" s="124"/>
      <c r="R38" s="169" t="s">
        <v>40</v>
      </c>
      <c r="S38" s="126"/>
      <c r="T38"/>
      <c r="U38" s="43"/>
    </row>
    <row r="39" spans="2:21" s="15" customFormat="1" ht="12.75">
      <c r="B39" s="32"/>
      <c r="C39" s="44"/>
      <c r="D39" s="45"/>
      <c r="E39" s="69"/>
      <c r="F39" s="121" t="s">
        <v>37</v>
      </c>
      <c r="G39" s="164" t="s">
        <v>40</v>
      </c>
      <c r="H39" s="48" t="str">
        <f>IF(G39="","",IF(OR(G39="7.2.a.",G39="7.2.d.",G39="7.2.e.",G39="7.2.f."),0.04,IF(G39="7.2.b.",0.02,"--")))</f>
        <v>--</v>
      </c>
      <c r="I39" s="146" t="s">
        <v>40</v>
      </c>
      <c r="J39" s="146" t="s">
        <v>40</v>
      </c>
      <c r="K39" s="165" t="s">
        <v>40</v>
      </c>
      <c r="L39" s="80"/>
      <c r="M39" s="72">
        <v>38291</v>
      </c>
      <c r="N39" s="166" t="s">
        <v>40</v>
      </c>
      <c r="O39" s="167" t="s">
        <v>40</v>
      </c>
      <c r="P39" s="168" t="s">
        <v>40</v>
      </c>
      <c r="Q39" s="124"/>
      <c r="R39" s="169" t="s">
        <v>40</v>
      </c>
      <c r="S39" s="126"/>
      <c r="T39"/>
      <c r="U39" s="43"/>
    </row>
    <row r="40" spans="2:21" s="15" customFormat="1" ht="12.75">
      <c r="B40" s="32"/>
      <c r="C40" s="132"/>
      <c r="D40" s="133"/>
      <c r="E40" s="134"/>
      <c r="F40" s="135"/>
      <c r="G40" s="136"/>
      <c r="H40" s="137"/>
      <c r="I40" s="138"/>
      <c r="J40" s="138"/>
      <c r="K40" s="139"/>
      <c r="L40" s="80"/>
      <c r="M40" s="140"/>
      <c r="N40" s="141"/>
      <c r="O40" s="142"/>
      <c r="P40" s="143"/>
      <c r="Q40" s="124"/>
      <c r="R40" s="144"/>
      <c r="S40" s="126"/>
      <c r="T40"/>
      <c r="U40" s="43"/>
    </row>
    <row r="41" spans="2:21" s="15" customFormat="1" ht="12.75">
      <c r="B41" s="32"/>
      <c r="C41" s="44">
        <v>11</v>
      </c>
      <c r="D41" s="45" t="s">
        <v>41</v>
      </c>
      <c r="E41" s="69">
        <v>38292</v>
      </c>
      <c r="F41" s="47" t="s">
        <v>35</v>
      </c>
      <c r="G41" s="164" t="s">
        <v>40</v>
      </c>
      <c r="H41" s="48" t="str">
        <f>IF(G41="","",IF(OR(G41="7.2.a.",G41="7.2.d.",G41="7.2.e.",G41="7.2.f."),0.04,IF(G41="7.2.b.",0.02,"--")))</f>
        <v>--</v>
      </c>
      <c r="I41" s="146" t="s">
        <v>40</v>
      </c>
      <c r="J41" s="146" t="s">
        <v>40</v>
      </c>
      <c r="K41" s="165" t="s">
        <v>40</v>
      </c>
      <c r="L41" s="80"/>
      <c r="M41" s="72">
        <v>38321</v>
      </c>
      <c r="N41" s="166" t="s">
        <v>40</v>
      </c>
      <c r="O41" s="167" t="s">
        <v>40</v>
      </c>
      <c r="P41" s="168" t="s">
        <v>40</v>
      </c>
      <c r="Q41" s="124"/>
      <c r="R41" s="169" t="s">
        <v>40</v>
      </c>
      <c r="S41" s="126"/>
      <c r="T41"/>
      <c r="U41" s="43"/>
    </row>
    <row r="42" spans="2:21" s="15" customFormat="1" ht="12.75">
      <c r="B42" s="32"/>
      <c r="C42" s="44"/>
      <c r="D42" s="45"/>
      <c r="E42" s="69"/>
      <c r="F42" s="121" t="s">
        <v>36</v>
      </c>
      <c r="G42" s="164" t="s">
        <v>40</v>
      </c>
      <c r="H42" s="48" t="str">
        <f>IF(G42="","",IF(OR(G42="7.2.a.",G42="7.2.d.",G42="7.2.e.",G42="7.2.f."),0.04,IF(G42="7.2.b.",0.02,"--")))</f>
        <v>--</v>
      </c>
      <c r="I42" s="146" t="s">
        <v>40</v>
      </c>
      <c r="J42" s="146" t="s">
        <v>40</v>
      </c>
      <c r="K42" s="165" t="s">
        <v>40</v>
      </c>
      <c r="L42" s="80"/>
      <c r="M42" s="72">
        <v>38321</v>
      </c>
      <c r="N42" s="166" t="s">
        <v>40</v>
      </c>
      <c r="O42" s="167" t="s">
        <v>40</v>
      </c>
      <c r="P42" s="168" t="s">
        <v>40</v>
      </c>
      <c r="Q42" s="124"/>
      <c r="R42" s="169" t="s">
        <v>40</v>
      </c>
      <c r="S42" s="126"/>
      <c r="T42"/>
      <c r="U42" s="43"/>
    </row>
    <row r="43" spans="2:21" s="15" customFormat="1" ht="12.75">
      <c r="B43" s="32"/>
      <c r="C43" s="44"/>
      <c r="D43" s="45"/>
      <c r="E43" s="69"/>
      <c r="F43" s="121" t="s">
        <v>37</v>
      </c>
      <c r="G43" s="164" t="s">
        <v>40</v>
      </c>
      <c r="H43" s="48" t="str">
        <f>IF(G43="","",IF(OR(G43="7.2.a.",G43="7.2.d.",G43="7.2.e.",G43="7.2.f."),0.04,IF(G43="7.2.b.",0.02,"--")))</f>
        <v>--</v>
      </c>
      <c r="I43" s="146" t="s">
        <v>40</v>
      </c>
      <c r="J43" s="146" t="s">
        <v>40</v>
      </c>
      <c r="K43" s="165" t="s">
        <v>40</v>
      </c>
      <c r="L43" s="80"/>
      <c r="M43" s="72">
        <v>38321</v>
      </c>
      <c r="N43" s="166" t="s">
        <v>40</v>
      </c>
      <c r="O43" s="167" t="s">
        <v>40</v>
      </c>
      <c r="P43" s="168" t="s">
        <v>40</v>
      </c>
      <c r="Q43" s="124"/>
      <c r="R43" s="169" t="s">
        <v>40</v>
      </c>
      <c r="S43" s="126"/>
      <c r="T43"/>
      <c r="U43" s="43"/>
    </row>
    <row r="44" spans="2:21" s="15" customFormat="1" ht="12.75">
      <c r="B44" s="32"/>
      <c r="C44" s="132"/>
      <c r="D44" s="133"/>
      <c r="E44" s="134"/>
      <c r="F44" s="135"/>
      <c r="G44" s="136"/>
      <c r="H44" s="137"/>
      <c r="I44" s="138"/>
      <c r="J44" s="138"/>
      <c r="K44" s="139"/>
      <c r="L44" s="80"/>
      <c r="M44" s="140"/>
      <c r="N44" s="141"/>
      <c r="O44" s="142"/>
      <c r="P44" s="143"/>
      <c r="Q44" s="124"/>
      <c r="R44" s="144"/>
      <c r="S44" s="126"/>
      <c r="T44"/>
      <c r="U44" s="43"/>
    </row>
    <row r="45" spans="2:21" s="15" customFormat="1" ht="12.75">
      <c r="B45" s="32"/>
      <c r="C45" s="44">
        <v>12</v>
      </c>
      <c r="D45" s="45" t="s">
        <v>41</v>
      </c>
      <c r="E45" s="69">
        <v>38322</v>
      </c>
      <c r="F45" s="47" t="s">
        <v>35</v>
      </c>
      <c r="G45" s="164" t="s">
        <v>40</v>
      </c>
      <c r="H45" s="48" t="str">
        <f>IF(G45="","",IF(OR(G45="7.2.a.",G45="7.2.d.",G45="7.2.e.",G45="7.2.f."),0.04,IF(G45="7.2.b.",0.02,"--")))</f>
        <v>--</v>
      </c>
      <c r="I45" s="146" t="s">
        <v>40</v>
      </c>
      <c r="J45" s="146" t="s">
        <v>40</v>
      </c>
      <c r="K45" s="165" t="s">
        <v>40</v>
      </c>
      <c r="L45" s="80"/>
      <c r="M45" s="145">
        <v>38352</v>
      </c>
      <c r="N45" s="166" t="s">
        <v>40</v>
      </c>
      <c r="O45" s="167" t="s">
        <v>40</v>
      </c>
      <c r="P45" s="168" t="s">
        <v>40</v>
      </c>
      <c r="Q45" s="124"/>
      <c r="R45" s="169" t="s">
        <v>40</v>
      </c>
      <c r="S45" s="126"/>
      <c r="T45"/>
      <c r="U45" s="43"/>
    </row>
    <row r="46" spans="2:21" s="15" customFormat="1" ht="12.75">
      <c r="B46" s="32"/>
      <c r="C46" s="44"/>
      <c r="D46" s="45"/>
      <c r="E46" s="69"/>
      <c r="F46" s="121" t="s">
        <v>36</v>
      </c>
      <c r="G46" s="164" t="s">
        <v>40</v>
      </c>
      <c r="H46" s="48" t="str">
        <f>IF(G46="","",IF(OR(G46="7.2.a.",G46="7.2.d.",G46="7.2.e.",G46="7.2.f."),0.04,IF(G46="7.2.b.",0.02,"--")))</f>
        <v>--</v>
      </c>
      <c r="I46" s="146" t="s">
        <v>40</v>
      </c>
      <c r="J46" s="146" t="s">
        <v>40</v>
      </c>
      <c r="K46" s="165" t="s">
        <v>40</v>
      </c>
      <c r="L46" s="80"/>
      <c r="M46" s="145">
        <v>38352</v>
      </c>
      <c r="N46" s="166" t="s">
        <v>40</v>
      </c>
      <c r="O46" s="167" t="s">
        <v>40</v>
      </c>
      <c r="P46" s="168" t="s">
        <v>40</v>
      </c>
      <c r="Q46" s="124"/>
      <c r="R46" s="169" t="s">
        <v>40</v>
      </c>
      <c r="S46" s="126"/>
      <c r="T46"/>
      <c r="U46" s="43"/>
    </row>
    <row r="47" spans="2:21" s="15" customFormat="1" ht="12.75">
      <c r="B47" s="32"/>
      <c r="C47" s="44"/>
      <c r="D47" s="45"/>
      <c r="E47" s="69"/>
      <c r="F47" s="121" t="s">
        <v>37</v>
      </c>
      <c r="G47" s="164" t="s">
        <v>40</v>
      </c>
      <c r="H47" s="48" t="str">
        <f>IF(G47="","",IF(OR(G47="7.2.a.",G47="7.2.d.",G47="7.2.e.",G47="7.2.f."),0.04,IF(G47="7.2.b.",0.02,"--")))</f>
        <v>--</v>
      </c>
      <c r="I47" s="146" t="s">
        <v>40</v>
      </c>
      <c r="J47" s="146" t="s">
        <v>40</v>
      </c>
      <c r="K47" s="165" t="s">
        <v>40</v>
      </c>
      <c r="L47" s="80"/>
      <c r="M47" s="145">
        <v>38352</v>
      </c>
      <c r="N47" s="166" t="s">
        <v>40</v>
      </c>
      <c r="O47" s="167" t="s">
        <v>40</v>
      </c>
      <c r="P47" s="168" t="s">
        <v>40</v>
      </c>
      <c r="Q47" s="124"/>
      <c r="R47" s="169" t="s">
        <v>40</v>
      </c>
      <c r="S47" s="126"/>
      <c r="T47"/>
      <c r="U47" s="43"/>
    </row>
    <row r="48" spans="2:21" s="15" customFormat="1" ht="13.5" thickBot="1">
      <c r="B48" s="32"/>
      <c r="C48" s="49"/>
      <c r="D48" s="50"/>
      <c r="E48" s="50"/>
      <c r="F48" s="51"/>
      <c r="G48" s="51"/>
      <c r="H48" s="51"/>
      <c r="I48" s="51"/>
      <c r="J48" s="51"/>
      <c r="K48" s="81"/>
      <c r="L48" s="79"/>
      <c r="M48" s="70"/>
      <c r="N48" s="118"/>
      <c r="O48" s="71"/>
      <c r="P48" s="71"/>
      <c r="Q48" s="113"/>
      <c r="R48" s="130"/>
      <c r="S48" s="66"/>
      <c r="T48"/>
      <c r="U48" s="43"/>
    </row>
    <row r="49" spans="2:21" s="15" customFormat="1" ht="17.25" thickBot="1" thickTop="1">
      <c r="B49" s="32"/>
      <c r="C49" s="66"/>
      <c r="D49" s="66"/>
      <c r="E49" s="66"/>
      <c r="F49" s="66"/>
      <c r="G49" s="66"/>
      <c r="H49" s="66"/>
      <c r="I49" s="66"/>
      <c r="J49" s="66"/>
      <c r="K49" s="87">
        <f>SUM(K23:K48)</f>
        <v>16814.739999999998</v>
      </c>
      <c r="L49" s="77"/>
      <c r="M49" s="66"/>
      <c r="N49" s="84"/>
      <c r="O49" s="66"/>
      <c r="P49" s="87">
        <f>SUM(P23:P48)</f>
        <v>9471.47</v>
      </c>
      <c r="Q49" s="66"/>
      <c r="R49" s="131">
        <f>SUM(R23:R48)</f>
        <v>26286.211418181818</v>
      </c>
      <c r="S49" s="66"/>
      <c r="T49"/>
      <c r="U49" s="43"/>
    </row>
    <row r="50" spans="2:21" s="15" customFormat="1" ht="16.5" thickTop="1">
      <c r="B50" s="32"/>
      <c r="C50" s="66"/>
      <c r="D50" s="66"/>
      <c r="E50" s="66"/>
      <c r="F50" s="66"/>
      <c r="G50" s="66"/>
      <c r="H50" s="66"/>
      <c r="I50" s="66"/>
      <c r="J50" s="66"/>
      <c r="K50" s="109"/>
      <c r="L50" s="77"/>
      <c r="M50" s="66"/>
      <c r="N50" s="84"/>
      <c r="O50" s="66"/>
      <c r="P50" s="66"/>
      <c r="Q50" s="66"/>
      <c r="R50" s="109"/>
      <c r="S50" s="66"/>
      <c r="T50" s="109"/>
      <c r="U50" s="43"/>
    </row>
    <row r="51" spans="2:21" s="15" customFormat="1" ht="23.25" customHeight="1" thickBot="1">
      <c r="B51" s="32"/>
      <c r="C51" s="52"/>
      <c r="D51" s="52"/>
      <c r="E51" s="52"/>
      <c r="F51" s="52"/>
      <c r="G51" s="52"/>
      <c r="H51" s="52"/>
      <c r="I51" s="52"/>
      <c r="J51" s="52"/>
      <c r="K51" s="74"/>
      <c r="L51" s="74"/>
      <c r="M51" s="52"/>
      <c r="N51" s="85"/>
      <c r="O51" s="52"/>
      <c r="P51" s="52"/>
      <c r="Q51" s="52"/>
      <c r="R51" s="111"/>
      <c r="S51" s="52"/>
      <c r="T51" s="52"/>
      <c r="U51" s="43"/>
    </row>
    <row r="52" spans="2:21" s="157" customFormat="1" ht="24.75" thickBot="1" thickTop="1">
      <c r="B52" s="151"/>
      <c r="C52" s="152"/>
      <c r="D52" s="152"/>
      <c r="E52" s="152"/>
      <c r="F52" s="152"/>
      <c r="G52" s="152"/>
      <c r="H52" s="181" t="s">
        <v>27</v>
      </c>
      <c r="I52" s="182"/>
      <c r="J52" s="179">
        <f>+R49</f>
        <v>26286.211418181818</v>
      </c>
      <c r="K52" s="180"/>
      <c r="L52" s="153"/>
      <c r="M52" s="152"/>
      <c r="N52" s="154"/>
      <c r="O52" s="152"/>
      <c r="P52" s="155"/>
      <c r="Q52" s="152"/>
      <c r="R52" s="152"/>
      <c r="S52" s="152"/>
      <c r="T52" s="152"/>
      <c r="U52" s="156"/>
    </row>
    <row r="53" spans="2:21" s="15" customFormat="1" ht="23.25" customHeight="1" thickTop="1">
      <c r="B53" s="32"/>
      <c r="C53" s="52"/>
      <c r="D53" s="52"/>
      <c r="E53" s="52"/>
      <c r="F53" s="52"/>
      <c r="G53" s="52"/>
      <c r="H53" s="52"/>
      <c r="I53" s="52"/>
      <c r="J53" s="52"/>
      <c r="K53" s="74"/>
      <c r="L53" s="74"/>
      <c r="M53" s="52"/>
      <c r="N53" s="85"/>
      <c r="O53" s="52"/>
      <c r="P53" s="52"/>
      <c r="Q53" s="52"/>
      <c r="R53" s="52"/>
      <c r="S53" s="52"/>
      <c r="T53" s="52"/>
      <c r="U53" s="43"/>
    </row>
    <row r="54" spans="2:21" s="15" customFormat="1" ht="23.25" customHeight="1">
      <c r="B54" s="32"/>
      <c r="C54" s="52"/>
      <c r="D54" s="52"/>
      <c r="E54" s="52"/>
      <c r="F54" s="52"/>
      <c r="G54" s="52"/>
      <c r="H54" s="52"/>
      <c r="I54" s="52"/>
      <c r="J54" s="52"/>
      <c r="K54" s="74"/>
      <c r="L54" s="74"/>
      <c r="M54" s="52"/>
      <c r="N54" s="85"/>
      <c r="O54" s="52"/>
      <c r="P54" s="52"/>
      <c r="Q54" s="52"/>
      <c r="R54" s="52"/>
      <c r="S54" s="52"/>
      <c r="T54" s="52"/>
      <c r="U54" s="43"/>
    </row>
    <row r="55" spans="2:21" s="15" customFormat="1" ht="14.25" customHeight="1">
      <c r="B55" s="32"/>
      <c r="C55" s="58" t="s">
        <v>13</v>
      </c>
      <c r="D55" s="59" t="s">
        <v>14</v>
      </c>
      <c r="E55" s="52"/>
      <c r="F55" s="52"/>
      <c r="G55" s="52"/>
      <c r="H55" s="52"/>
      <c r="I55" s="58"/>
      <c r="J55" s="58"/>
      <c r="K55" s="59"/>
      <c r="L55" s="74"/>
      <c r="M55" s="52"/>
      <c r="N55" s="85"/>
      <c r="O55" s="52"/>
      <c r="P55" s="52"/>
      <c r="Q55" s="52"/>
      <c r="R55" s="52"/>
      <c r="S55" s="52"/>
      <c r="T55" s="52"/>
      <c r="U55" s="43"/>
    </row>
    <row r="56" spans="2:21" s="61" customFormat="1" ht="13.5">
      <c r="B56" s="57"/>
      <c r="C56" s="58" t="s">
        <v>4</v>
      </c>
      <c r="D56" s="59" t="s">
        <v>15</v>
      </c>
      <c r="E56" s="59"/>
      <c r="F56" s="59"/>
      <c r="I56" s="58"/>
      <c r="J56" s="58"/>
      <c r="K56" s="59"/>
      <c r="L56" s="59"/>
      <c r="M56" s="59"/>
      <c r="N56" s="86"/>
      <c r="O56" s="59"/>
      <c r="P56" s="59"/>
      <c r="Q56" s="59"/>
      <c r="R56" s="59"/>
      <c r="S56" s="59"/>
      <c r="T56" s="59"/>
      <c r="U56" s="60"/>
    </row>
    <row r="57" spans="2:21" s="61" customFormat="1" ht="13.5">
      <c r="B57" s="57"/>
      <c r="C57" s="58" t="s">
        <v>5</v>
      </c>
      <c r="D57" s="59" t="s">
        <v>16</v>
      </c>
      <c r="E57" s="59"/>
      <c r="F57" s="59"/>
      <c r="I57" s="58"/>
      <c r="J57" s="58"/>
      <c r="K57" s="59"/>
      <c r="L57" s="59"/>
      <c r="M57" s="59"/>
      <c r="N57" s="86"/>
      <c r="O57" s="59"/>
      <c r="P57" s="59"/>
      <c r="Q57" s="59"/>
      <c r="R57" s="59"/>
      <c r="S57" s="59"/>
      <c r="T57" s="59"/>
      <c r="U57" s="60"/>
    </row>
    <row r="58" spans="2:21" s="61" customFormat="1" ht="13.5">
      <c r="B58" s="57"/>
      <c r="C58" s="75" t="s">
        <v>25</v>
      </c>
      <c r="D58" s="76" t="s">
        <v>23</v>
      </c>
      <c r="E58" s="59"/>
      <c r="F58" s="59"/>
      <c r="I58" s="58"/>
      <c r="J58" s="58"/>
      <c r="K58" s="59"/>
      <c r="L58" s="59"/>
      <c r="M58" s="59"/>
      <c r="N58" s="59"/>
      <c r="O58" s="59"/>
      <c r="P58" s="59"/>
      <c r="Q58" s="59"/>
      <c r="R58" s="59"/>
      <c r="S58" s="59"/>
      <c r="T58" s="59"/>
      <c r="U58" s="60"/>
    </row>
    <row r="59" spans="2:21" s="61" customFormat="1" ht="13.5">
      <c r="B59" s="57"/>
      <c r="C59" s="75" t="s">
        <v>33</v>
      </c>
      <c r="D59" s="76" t="s">
        <v>34</v>
      </c>
      <c r="E59" s="59"/>
      <c r="F59" s="59"/>
      <c r="I59" s="58"/>
      <c r="J59" s="58"/>
      <c r="K59" s="59"/>
      <c r="L59" s="59"/>
      <c r="M59" s="59"/>
      <c r="N59" s="59"/>
      <c r="O59" s="59"/>
      <c r="P59" s="59"/>
      <c r="Q59" s="59"/>
      <c r="R59" s="59"/>
      <c r="S59" s="59"/>
      <c r="T59" s="59"/>
      <c r="U59" s="60"/>
    </row>
    <row r="60" spans="2:21" s="61" customFormat="1" ht="13.5">
      <c r="B60" s="57"/>
      <c r="E60" s="59"/>
      <c r="F60" s="59"/>
      <c r="I60" s="58"/>
      <c r="J60" s="75"/>
      <c r="K60" s="59"/>
      <c r="L60" s="59"/>
      <c r="M60" s="59"/>
      <c r="N60" s="59"/>
      <c r="O60" s="59"/>
      <c r="P60" s="59"/>
      <c r="Q60" s="59"/>
      <c r="R60" s="59"/>
      <c r="S60" s="59"/>
      <c r="T60" s="59"/>
      <c r="U60" s="60"/>
    </row>
    <row r="61" spans="2:21" s="61" customFormat="1" ht="13.5">
      <c r="B61" s="57"/>
      <c r="C61" s="75"/>
      <c r="D61" s="76"/>
      <c r="E61" s="59"/>
      <c r="F61" s="59"/>
      <c r="G61" s="58"/>
      <c r="H61" s="58"/>
      <c r="I61" s="59"/>
      <c r="J61" s="59"/>
      <c r="K61" s="59"/>
      <c r="L61" s="59"/>
      <c r="M61" s="59"/>
      <c r="N61" s="59"/>
      <c r="O61" s="59"/>
      <c r="P61" s="59"/>
      <c r="Q61" s="59"/>
      <c r="R61" s="59"/>
      <c r="S61" s="59"/>
      <c r="T61" s="59"/>
      <c r="U61" s="60"/>
    </row>
    <row r="62" spans="2:21" s="23" customFormat="1" ht="16.5" thickBot="1">
      <c r="B62" s="62"/>
      <c r="C62" s="63"/>
      <c r="D62" s="63"/>
      <c r="E62" s="63"/>
      <c r="F62" s="63"/>
      <c r="G62" s="63"/>
      <c r="H62" s="63"/>
      <c r="I62" s="63"/>
      <c r="J62" s="63"/>
      <c r="K62" s="63"/>
      <c r="L62" s="63"/>
      <c r="M62" s="63"/>
      <c r="N62" s="63"/>
      <c r="O62" s="63"/>
      <c r="P62" s="63"/>
      <c r="Q62" s="63"/>
      <c r="R62" s="63"/>
      <c r="S62" s="63"/>
      <c r="T62" s="63"/>
      <c r="U62" s="64"/>
    </row>
    <row r="63" ht="13.5" thickTop="1"/>
    <row r="69" spans="10:14" ht="12.75">
      <c r="J69" s="65"/>
      <c r="M69" s="65"/>
      <c r="N69" s="65"/>
    </row>
  </sheetData>
  <mergeCells count="5">
    <mergeCell ref="C18:E18"/>
    <mergeCell ref="M20:R20"/>
    <mergeCell ref="J52:K52"/>
    <mergeCell ref="H52:I52"/>
    <mergeCell ref="C20:K20"/>
  </mergeCells>
  <printOptions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4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Aldo Furnari</dc:creator>
  <cp:keywords/>
  <dc:description/>
  <cp:lastModifiedBy>lfarinola</cp:lastModifiedBy>
  <cp:lastPrinted>2008-06-04T18:55:26Z</cp:lastPrinted>
  <dcterms:created xsi:type="dcterms:W3CDTF">1999-01-06T18:53:03Z</dcterms:created>
  <dcterms:modified xsi:type="dcterms:W3CDTF">2008-06-09T15:56:06Z</dcterms:modified>
  <cp:category/>
  <cp:version/>
  <cp:contentType/>
  <cp:contentStatus/>
</cp:coreProperties>
</file>