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<sst xmlns="http://schemas.openxmlformats.org/spreadsheetml/2006/main" count="83" uniqueCount="79">
  <si>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</si>
  <si>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</si>
  <si>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</si>
  <si>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</si>
  <si>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</si>
  <si>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</si>
  <si>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</si>
  <si>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</si>
  <si>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</si>
  <si>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</si>
  <si>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</si>
  <si>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</si>
  <si>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</si>
  <si>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</si>
  <si>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</si>
  <si>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</si>
  <si>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</si>
  <si>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</si>
  <si>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</si>
  <si>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</si>
  <si>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</si>
  <si>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</si>
  <si>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</si>
  <si>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</si>
  <si>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</si>
  <si>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</si>
  <si>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</si>
  <si>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</si>
  <si>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</si>
  <si>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</si>
  <si>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</si>
  <si>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</si>
  <si>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</si>
  <si>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</si>
  <si>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</si>
  <si>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</si>
  <si>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</si>
  <si>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</si>
  <si>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</si>
  <si>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</si>
  <si>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</si>
  <si>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</si>
  <si>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</si>
  <si>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</si>
  <si>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</si>
  <si>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</si>
  <si>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</si>
  <si>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</si>
  <si>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</si>
  <si>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</si>
  <si>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</si>
  <si>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</si>
  <si>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</si>
  <si>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</si>
  <si>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</si>
  <si>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</si>
  <si>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</si>
  <si>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</si>
  <si>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</si>
  <si>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</si>
  <si>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</si>
  <si>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</si>
  <si>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</si>
  <si>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</si>
  <si>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</si>
  <si>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</si>
  <si>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</si>
  <si>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</si>
  <si>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</si>
  <si>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</si>
  <si>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</si>
  <si>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</si>
  <si>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</si>
  <si>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</si>
  <si>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</si>
  <si>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</si>
  <si>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</si>
  <si>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Diciembre de 2012</t>
  </si>
  <si>
    <t>ANEXO VII al Memorandum  D.T.E.E. N°       461     /2014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</si>
</sst>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41244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275588.87181023037</v>
      </c>
      <c r="K18" s="80">
        <f>J18*0.5</f>
        <v>137794.43590511518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41769.07972623926</v>
      </c>
      <c r="K19" s="80">
        <f>J19*0.5</f>
        <v>20884.53986311963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62416.688881785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7827.480428571428</v>
      </c>
      <c r="K24" s="80">
        <f>J24*0.5</f>
        <v>3913.740214285714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13803.160869565212</v>
      </c>
      <c r="K26" s="80">
        <f>J26*0.5</f>
        <v>6901.580434782606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570899.5781336945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 al Memorandum  D.T.E.E. N°       461     /2014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Diciembre de 2012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45</v>
      </c>
      <c r="E14" s="227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41792.02416669835</v>
      </c>
      <c r="H22" s="179">
        <v>12775.298166645502</v>
      </c>
      <c r="I22" s="180">
        <v>127782.51383156743</v>
      </c>
      <c r="J22" s="181"/>
      <c r="K22" s="182">
        <v>611523.3333334123</v>
      </c>
      <c r="L22" s="181"/>
      <c r="M22" s="182">
        <v>2531.349999999453</v>
      </c>
      <c r="N22" s="181"/>
      <c r="O22" s="182">
        <v>1115008.8819441209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7</v>
      </c>
      <c r="H25" s="126">
        <v>1</v>
      </c>
      <c r="I25" s="103">
        <v>32</v>
      </c>
      <c r="J25" s="140"/>
      <c r="K25" s="133">
        <v>23</v>
      </c>
      <c r="L25" s="140"/>
      <c r="M25" s="133">
        <v>38</v>
      </c>
      <c r="N25" s="140"/>
      <c r="O25" s="133">
        <v>30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0.9984001411755656</v>
      </c>
      <c r="H27" s="128">
        <f>1-H22/H23/H24</f>
        <v>0.9989678928728792</v>
      </c>
      <c r="I27" s="129">
        <f>1-I22/I23/I24</f>
        <v>0.9953112902324125</v>
      </c>
      <c r="J27" s="141"/>
      <c r="K27" s="104">
        <f>1-K22/K23/K24</f>
        <v>0.9931894049077469</v>
      </c>
      <c r="L27" s="141"/>
      <c r="M27" s="104">
        <f>1-M22/M23/M24</f>
        <v>0.9973489275690174</v>
      </c>
      <c r="N27" s="141"/>
      <c r="O27" s="104">
        <f>1-O22/O23/O24</f>
        <v>0.9822290933412366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0.2347417840375587</v>
      </c>
      <c r="H29" s="131">
        <f>+H25/H24*100</f>
        <v>0.07077140835102619</v>
      </c>
      <c r="I29" s="130">
        <f>+I25/I24*100</f>
        <v>1.028575102053936</v>
      </c>
      <c r="J29" s="142"/>
      <c r="K29" s="105">
        <f>+K25/K24*100</f>
        <v>0.224390243902439</v>
      </c>
      <c r="L29" s="142"/>
      <c r="M29" s="105">
        <f>+M25/M24</f>
        <v>0.3486238532110092</v>
      </c>
      <c r="N29" s="142"/>
      <c r="O29" s="105">
        <f>+O25/O24*100</f>
        <v>0.41884816753926707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74</v>
      </c>
      <c r="C32" s="195" t="s">
        <v>69</v>
      </c>
      <c r="D32" s="196"/>
      <c r="E32" s="197"/>
      <c r="F32" s="196"/>
      <c r="G32" s="198">
        <f>+(G27-G19)/(1-G19)</f>
        <v>0.8313630415901381</v>
      </c>
      <c r="H32" s="198">
        <f>+(H27-H19)/(1-H19)</f>
        <v>0.8414094764719162</v>
      </c>
      <c r="I32" s="198">
        <f>+(I27-I19)/(1-I19)</f>
        <v>-0.45838561977839926</v>
      </c>
      <c r="J32" s="198"/>
      <c r="K32" s="198">
        <f>+(K27-K19)/(1-K19)</f>
        <v>0.2160014858693307</v>
      </c>
      <c r="L32" s="198"/>
      <c r="M32" s="198">
        <f>+(M27-M19)/(1-M19)</f>
        <v>-1.6751487699119183</v>
      </c>
      <c r="N32" s="198"/>
      <c r="O32" s="199">
        <f>+(O27-O19)/(1-O19)</f>
        <v>-0.08010129816831565</v>
      </c>
      <c r="P32" s="190"/>
    </row>
    <row r="33" spans="1:16" s="191" customFormat="1" ht="19.5" customHeight="1" hidden="1">
      <c r="A33" s="189"/>
      <c r="B33" s="224"/>
      <c r="C33" s="200" t="s">
        <v>70</v>
      </c>
      <c r="D33" s="192"/>
      <c r="E33" s="193"/>
      <c r="F33" s="192"/>
      <c r="G33" s="194">
        <f>IF(G32&gt;0,G32,0)</f>
        <v>0.8313630415901381</v>
      </c>
      <c r="H33" s="194">
        <f aca="true" t="shared" si="0" ref="H33:O33">IF(H32&gt;0,H32,0)</f>
        <v>0.8414094764719162</v>
      </c>
      <c r="I33" s="194">
        <f t="shared" si="0"/>
        <v>0</v>
      </c>
      <c r="J33" s="194"/>
      <c r="K33" s="194">
        <f t="shared" si="0"/>
        <v>0.2160014858693307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4"/>
      <c r="C34" s="200" t="s">
        <v>71</v>
      </c>
      <c r="D34" s="192"/>
      <c r="E34" s="193"/>
      <c r="F34" s="192"/>
      <c r="G34" s="194">
        <f>+(G20-G29)/G20</f>
        <v>0.6021325694278666</v>
      </c>
      <c r="H34" s="194">
        <f>+(H20-H29)/H20</f>
        <v>0.936241974458535</v>
      </c>
      <c r="I34" s="194">
        <f>+(I20-I29)/I20</f>
        <v>-0.028575102053935986</v>
      </c>
      <c r="J34" s="194"/>
      <c r="K34" s="194">
        <f>+(K20-K29)/K20</f>
        <v>0.551219512195122</v>
      </c>
      <c r="L34" s="194"/>
      <c r="M34" s="194">
        <f>+(M20-M29)/M20</f>
        <v>0.5019659239842725</v>
      </c>
      <c r="N34" s="194"/>
      <c r="O34" s="201">
        <f>+(O20-O29)/O20</f>
        <v>0.3929736702329462</v>
      </c>
      <c r="P34" s="190"/>
    </row>
    <row r="35" spans="1:16" s="191" customFormat="1" ht="19.5" customHeight="1" hidden="1">
      <c r="A35" s="189"/>
      <c r="B35" s="224"/>
      <c r="C35" s="200" t="s">
        <v>72</v>
      </c>
      <c r="D35" s="192"/>
      <c r="E35" s="193"/>
      <c r="F35" s="192"/>
      <c r="G35" s="194">
        <f>+G34+G33</f>
        <v>1.4334956110180048</v>
      </c>
      <c r="H35" s="194">
        <f aca="true" t="shared" si="1" ref="H35:O35">+H34+H33</f>
        <v>1.7776514509304513</v>
      </c>
      <c r="I35" s="194">
        <f t="shared" si="1"/>
        <v>-0.028575102053935986</v>
      </c>
      <c r="J35" s="194"/>
      <c r="K35" s="194">
        <f t="shared" si="1"/>
        <v>0.7672209980644527</v>
      </c>
      <c r="L35" s="194"/>
      <c r="M35" s="194">
        <f t="shared" si="1"/>
        <v>0.5019659239842725</v>
      </c>
      <c r="N35" s="194"/>
      <c r="O35" s="201">
        <f t="shared" si="1"/>
        <v>0.3929736702329462</v>
      </c>
      <c r="P35" s="190"/>
    </row>
    <row r="36" spans="1:16" s="191" customFormat="1" ht="19.5" customHeight="1" hidden="1">
      <c r="A36" s="189"/>
      <c r="B36" s="224"/>
      <c r="C36" s="200" t="s">
        <v>70</v>
      </c>
      <c r="D36" s="192"/>
      <c r="E36" s="193"/>
      <c r="F36" s="192"/>
      <c r="G36" s="194">
        <f>IF(G35&gt;0,G35,0)</f>
        <v>1.4334956110180048</v>
      </c>
      <c r="H36" s="194">
        <f aca="true" t="shared" si="2" ref="H36:O36">IF(H35&gt;0,H35,0)</f>
        <v>1.7776514509304513</v>
      </c>
      <c r="I36" s="194">
        <f t="shared" si="2"/>
        <v>0</v>
      </c>
      <c r="J36" s="194"/>
      <c r="K36" s="194">
        <f t="shared" si="2"/>
        <v>0.7672209980644527</v>
      </c>
      <c r="L36" s="194"/>
      <c r="M36" s="194">
        <f t="shared" si="2"/>
        <v>0.5019659239842725</v>
      </c>
      <c r="N36" s="194"/>
      <c r="O36" s="201">
        <f t="shared" si="2"/>
        <v>0.3929736702329462</v>
      </c>
      <c r="P36" s="190"/>
    </row>
    <row r="37" spans="1:16" s="191" customFormat="1" ht="19.5" customHeight="1" hidden="1">
      <c r="A37" s="189"/>
      <c r="B37" s="224"/>
      <c r="C37" s="200" t="s">
        <v>73</v>
      </c>
      <c r="D37" s="192"/>
      <c r="E37" s="193"/>
      <c r="F37" s="192"/>
      <c r="G37" s="194">
        <f>+G36*G24*G18</f>
        <v>275588.87181023037</v>
      </c>
      <c r="H37" s="194">
        <f aca="true" t="shared" si="3" ref="H37:O37">+H36*H24*H18</f>
        <v>41769.07972623926</v>
      </c>
      <c r="I37" s="194">
        <f t="shared" si="3"/>
        <v>0</v>
      </c>
      <c r="J37" s="194"/>
      <c r="K37" s="194">
        <f t="shared" si="3"/>
        <v>62416.688881785</v>
      </c>
      <c r="L37" s="194"/>
      <c r="M37" s="194">
        <f t="shared" si="3"/>
        <v>7827.480428571428</v>
      </c>
      <c r="N37" s="194"/>
      <c r="O37" s="201">
        <f t="shared" si="3"/>
        <v>13803.160869565212</v>
      </c>
      <c r="P37" s="190"/>
    </row>
    <row r="38" spans="1:16" s="191" customFormat="1" ht="19.5" customHeight="1" hidden="1" thickBot="1">
      <c r="A38" s="189"/>
      <c r="B38" s="224"/>
      <c r="C38" s="202" t="s">
        <v>70</v>
      </c>
      <c r="D38" s="203"/>
      <c r="E38" s="204"/>
      <c r="F38" s="203"/>
      <c r="G38" s="205">
        <f>IF(G37&gt;0,G37,0)</f>
        <v>275588.87181023037</v>
      </c>
      <c r="H38" s="205">
        <f aca="true" t="shared" si="4" ref="H38:O38">IF(H37&gt;0,H37,0)</f>
        <v>41769.07972623926</v>
      </c>
      <c r="I38" s="205">
        <f t="shared" si="4"/>
        <v>0</v>
      </c>
      <c r="J38" s="206"/>
      <c r="K38" s="205">
        <f t="shared" si="4"/>
        <v>62416.688881785</v>
      </c>
      <c r="L38" s="206"/>
      <c r="M38" s="205">
        <f t="shared" si="4"/>
        <v>7827.480428571428</v>
      </c>
      <c r="N38" s="206"/>
      <c r="O38" s="207">
        <f t="shared" si="4"/>
        <v>13803.160869565212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27</v>
      </c>
      <c r="E41" s="226"/>
      <c r="F41" s="106"/>
      <c r="G41" s="108">
        <f>G38</f>
        <v>275588.87181023037</v>
      </c>
      <c r="H41" s="108">
        <f>H38</f>
        <v>41769.07972623926</v>
      </c>
      <c r="I41" s="108">
        <f>I38</f>
        <v>0</v>
      </c>
      <c r="J41" s="143"/>
      <c r="K41" s="108">
        <f>K38</f>
        <v>62416.688881785</v>
      </c>
      <c r="L41" s="143"/>
      <c r="M41" s="108">
        <f>M38</f>
        <v>7827.480428571428</v>
      </c>
      <c r="N41" s="143"/>
      <c r="O41" s="108">
        <f>O38</f>
        <v>13803.160869565212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41244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2013-09-03T14:18:07Z</cp:lastPrinted>
  <dcterms:created xsi:type="dcterms:W3CDTF">1998-04-21T14:04:37Z</dcterms:created>
  <dcterms:modified xsi:type="dcterms:W3CDTF">2014-07-31T14:52:10Z</dcterms:modified>
  <cp:category/>
  <cp:version/>
  <cp:contentType/>
  <cp:contentStatus/>
</cp:coreProperties>
</file>