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<sst xmlns="http://schemas.openxmlformats.org/spreadsheetml/2006/main" count="86" uniqueCount="79">
  <si>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</si>
  <si>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</si>
  <si>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</si>
  <si>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</si>
  <si>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</si>
  <si>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</si>
  <si>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</si>
  <si>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</si>
  <si>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</si>
  <si>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</si>
  <si>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</si>
  <si>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</si>
  <si>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</si>
  <si>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</si>
  <si>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</si>
  <si>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</si>
  <si>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</si>
  <si>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</si>
  <si>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</si>
  <si>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</si>
  <si>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</si>
  <si>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</si>
  <si>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</si>
  <si>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</si>
  <si>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</si>
  <si>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</si>
  <si>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</si>
  <si>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</si>
  <si>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</si>
  <si>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</si>
  <si>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</si>
  <si>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</si>
  <si>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</si>
  <si>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</si>
  <si>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</si>
  <si>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</si>
  <si>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</si>
  <si>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</si>
  <si>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</si>
  <si>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</si>
  <si>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</si>
  <si>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</si>
  <si>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</si>
  <si>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</si>
  <si>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</si>
  <si>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</si>
  <si>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</si>
  <si>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</si>
  <si>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</si>
  <si>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</si>
  <si>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</si>
  <si>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</si>
  <si>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</si>
  <si>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</si>
  <si>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</si>
  <si>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</si>
  <si>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</si>
  <si>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</si>
  <si>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</si>
  <si>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</si>
  <si>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</si>
  <si>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</si>
  <si>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</si>
  <si>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</si>
  <si>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</si>
  <si>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</si>
  <si>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</si>
  <si>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</si>
  <si>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</si>
  <si>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</si>
  <si>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</si>
  <si>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</si>
  <si>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</si>
  <si>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</si>
  <si>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</si>
  <si>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</si>
  <si>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</si>
  <si>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</si>
  <si>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 xml:space="preserve">ANEXO VIII al Memorandum  D.T.E.E. N°  1046          /200 9 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</si>
</sst>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zoomScale="75" zoomScaleNormal="75" workbookViewId="0" topLeftCell="A1">
      <selection activeCell="D13" sqref="D1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39083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tr">
        <f>"Asociado al desempeño durante los doce meses anteriores a enero de 2007"</f>
        <v>Asociado al desempeño durante los doce meses anteriores a enero de 2007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263466.69845106546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40498.26659630888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4496.5188103430755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96110.95813640773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13141.174714285715</v>
      </c>
      <c r="K24" s="80">
        <f>J24*0.5</f>
        <v>6570.587357142857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3348.934492753622</v>
      </c>
      <c r="K26" s="80">
        <f>J26*0.5</f>
        <v>1674.467246376811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429307.60580468416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1046          /200 9 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15202.500000030908</v>
      </c>
      <c r="H22" s="179">
        <v>12028.91666670033</v>
      </c>
      <c r="I22" s="180">
        <v>69916.95361856447</v>
      </c>
      <c r="J22" s="181"/>
      <c r="K22" s="182">
        <v>251107.49999989348</v>
      </c>
      <c r="L22" s="181"/>
      <c r="M22" s="182">
        <v>1798.9833333349088</v>
      </c>
      <c r="N22" s="181"/>
      <c r="O22" s="182">
        <v>1345711.9516662976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8784</v>
      </c>
      <c r="H23" s="124">
        <v>8784</v>
      </c>
      <c r="I23" s="102">
        <v>8784</v>
      </c>
      <c r="J23" s="140"/>
      <c r="K23" s="132">
        <v>8784</v>
      </c>
      <c r="L23" s="140"/>
      <c r="M23" s="132">
        <v>8784</v>
      </c>
      <c r="N23" s="140"/>
      <c r="O23" s="132">
        <v>8784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9800</v>
      </c>
      <c r="L24" s="140"/>
      <c r="M24" s="132">
        <v>109</v>
      </c>
      <c r="N24" s="140"/>
      <c r="O24" s="185">
        <v>6480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10</v>
      </c>
      <c r="H25" s="126">
        <v>2</v>
      </c>
      <c r="I25" s="103">
        <v>28</v>
      </c>
      <c r="J25" s="140"/>
      <c r="K25" s="133">
        <v>21</v>
      </c>
      <c r="L25" s="140"/>
      <c r="M25" s="133">
        <v>12</v>
      </c>
      <c r="N25" s="140"/>
      <c r="O25" s="133">
        <v>40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0.9994196165151187</v>
      </c>
      <c r="H27" s="128">
        <f>1-H22/H23/H24</f>
        <v>0.999030847707833</v>
      </c>
      <c r="I27" s="129">
        <f>1-I22/I23/I24</f>
        <v>0.9974415543280568</v>
      </c>
      <c r="J27" s="141"/>
      <c r="K27" s="104">
        <f>1-K22/K23/K24</f>
        <v>0.9970829674082761</v>
      </c>
      <c r="L27" s="141"/>
      <c r="M27" s="104">
        <f>1-M22/M23/M24</f>
        <v>0.9981210798894833</v>
      </c>
      <c r="N27" s="141"/>
      <c r="O27" s="104">
        <f>1-O22/O23/O24</f>
        <v>0.9763579693215657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0.335345405767941</v>
      </c>
      <c r="H29" s="131">
        <f>+H25/H24*100</f>
        <v>0.14154281670205238</v>
      </c>
      <c r="I29" s="130">
        <f>+I25/I24*100</f>
        <v>0.900003214297194</v>
      </c>
      <c r="J29" s="142"/>
      <c r="K29" s="105">
        <f>+K25/K24*100</f>
        <v>0.2142857142857143</v>
      </c>
      <c r="L29" s="142"/>
      <c r="M29" s="105">
        <f>+M25/M24</f>
        <v>0.11009174311926606</v>
      </c>
      <c r="N29" s="142"/>
      <c r="O29" s="105">
        <f>+O25/O24*100</f>
        <v>0.6172839506172839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0.9388232860881924</v>
      </c>
      <c r="H32" s="198">
        <f>+(H27-H19)/(1-H19)</f>
        <v>0.8510829299067314</v>
      </c>
      <c r="I32" s="198">
        <f>+(I27-I19)/(1-I19)</f>
        <v>0.20421596518096</v>
      </c>
      <c r="J32" s="198"/>
      <c r="K32" s="198">
        <f>+(K27-K19)/(1-K19)</f>
        <v>0.6642071380541115</v>
      </c>
      <c r="L32" s="198"/>
      <c r="M32" s="198">
        <f>+(M27-M19)/(1-M19)</f>
        <v>-0.8959839662126953</v>
      </c>
      <c r="N32" s="198"/>
      <c r="O32" s="199">
        <f>+(O27-O19)/(1-O19)</f>
        <v>-0.43694345580953114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0.9388232860881924</v>
      </c>
      <c r="H33" s="194">
        <f aca="true" t="shared" si="0" ref="H33:O33">IF(H32&gt;0,H32,0)</f>
        <v>0.8510829299067314</v>
      </c>
      <c r="I33" s="194">
        <f t="shared" si="0"/>
        <v>0.20421596518096</v>
      </c>
      <c r="J33" s="194"/>
      <c r="K33" s="194">
        <f t="shared" si="0"/>
        <v>0.6642071380541115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0.43161795632552374</v>
      </c>
      <c r="H34" s="194">
        <f>+(H20-H29)/H20</f>
        <v>0.8724839489170699</v>
      </c>
      <c r="I34" s="194">
        <f>+(I20-I29)/I20</f>
        <v>0.09999678570280601</v>
      </c>
      <c r="J34" s="194"/>
      <c r="K34" s="194">
        <f>+(K20-K29)/K20</f>
        <v>0.5714285714285714</v>
      </c>
      <c r="L34" s="194"/>
      <c r="M34" s="194">
        <f>+(M20-M29)/M20</f>
        <v>0.8427260812581914</v>
      </c>
      <c r="N34" s="194"/>
      <c r="O34" s="201">
        <f>+(O20-O29)/O20</f>
        <v>0.10538557881553048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1.3704412424137162</v>
      </c>
      <c r="H35" s="194">
        <f aca="true" t="shared" si="1" ref="H35:O35">+H34+H33</f>
        <v>1.7235668788238012</v>
      </c>
      <c r="I35" s="194">
        <f t="shared" si="1"/>
        <v>0.304212750883766</v>
      </c>
      <c r="J35" s="194"/>
      <c r="K35" s="194">
        <f t="shared" si="1"/>
        <v>1.2356357094826829</v>
      </c>
      <c r="L35" s="194"/>
      <c r="M35" s="194">
        <f t="shared" si="1"/>
        <v>0.8427260812581914</v>
      </c>
      <c r="N35" s="194"/>
      <c r="O35" s="201">
        <f t="shared" si="1"/>
        <v>0.10538557881553048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1.3704412424137162</v>
      </c>
      <c r="H36" s="194">
        <f aca="true" t="shared" si="2" ref="H36:O36">IF(H35&gt;0,H35,0)</f>
        <v>1.7235668788238012</v>
      </c>
      <c r="I36" s="194">
        <f t="shared" si="2"/>
        <v>0.304212750883766</v>
      </c>
      <c r="J36" s="194"/>
      <c r="K36" s="194">
        <f t="shared" si="2"/>
        <v>1.2356357094826829</v>
      </c>
      <c r="L36" s="194"/>
      <c r="M36" s="194">
        <f t="shared" si="2"/>
        <v>0.8427260812581914</v>
      </c>
      <c r="N36" s="194"/>
      <c r="O36" s="201">
        <f t="shared" si="2"/>
        <v>0.10538557881553048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263466.69845106546</v>
      </c>
      <c r="H37" s="194">
        <f aca="true" t="shared" si="3" ref="H37:O37">+H36*H24*H18</f>
        <v>40498.26659630888</v>
      </c>
      <c r="I37" s="194">
        <f t="shared" si="3"/>
        <v>4496.5188103430755</v>
      </c>
      <c r="J37" s="194"/>
      <c r="K37" s="194">
        <f t="shared" si="3"/>
        <v>96110.95813640773</v>
      </c>
      <c r="L37" s="194"/>
      <c r="M37" s="194">
        <f t="shared" si="3"/>
        <v>13141.174714285715</v>
      </c>
      <c r="N37" s="194"/>
      <c r="O37" s="201">
        <f t="shared" si="3"/>
        <v>3348.934492753622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263466.69845106546</v>
      </c>
      <c r="H38" s="205">
        <f aca="true" t="shared" si="4" ref="H38:O38">IF(H37&gt;0,H37,0)</f>
        <v>40498.26659630888</v>
      </c>
      <c r="I38" s="205">
        <f t="shared" si="4"/>
        <v>4496.5188103430755</v>
      </c>
      <c r="J38" s="206"/>
      <c r="K38" s="205">
        <f t="shared" si="4"/>
        <v>96110.95813640773</v>
      </c>
      <c r="L38" s="206"/>
      <c r="M38" s="205">
        <f t="shared" si="4"/>
        <v>13141.174714285715</v>
      </c>
      <c r="N38" s="206"/>
      <c r="O38" s="207">
        <f t="shared" si="4"/>
        <v>3348.934492753622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263466.69845106546</v>
      </c>
      <c r="H41" s="108">
        <f>H38</f>
        <v>40498.26659630888</v>
      </c>
      <c r="I41" s="108">
        <f>I38</f>
        <v>4496.5188103430755</v>
      </c>
      <c r="J41" s="143"/>
      <c r="K41" s="108">
        <f>K38</f>
        <v>96110.95813640773</v>
      </c>
      <c r="L41" s="143"/>
      <c r="M41" s="108">
        <f>M38</f>
        <v>13141.174714285715</v>
      </c>
      <c r="N41" s="143"/>
      <c r="O41" s="108">
        <f>O38</f>
        <v>3348.934492753622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39083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2009-07-28T15:20:52Z</cp:lastPrinted>
  <dcterms:created xsi:type="dcterms:W3CDTF">1998-04-21T14:04:37Z</dcterms:created>
  <dcterms:modified xsi:type="dcterms:W3CDTF">2009-07-28T15:22:38Z</dcterms:modified>
  <cp:category/>
  <cp:version/>
  <cp:contentType/>
  <cp:contentStatus/>
</cp:coreProperties>
</file>