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<sst xmlns="http://schemas.openxmlformats.org/spreadsheetml/2006/main" count="87" uniqueCount="80">
  <si>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</si>
  <si>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</si>
  <si>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</si>
  <si>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</si>
  <si>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</si>
  <si>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</si>
  <si>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</si>
  <si>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</si>
  <si>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</si>
  <si>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</si>
  <si>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</si>
  <si>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</si>
  <si>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</si>
  <si>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</si>
  <si>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</si>
  <si>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</si>
  <si>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</si>
  <si>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</si>
  <si>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</si>
  <si>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</si>
  <si>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</si>
  <si>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</si>
  <si>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</si>
  <si>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</si>
  <si>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</si>
  <si>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</si>
  <si>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</si>
  <si>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</si>
  <si>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</si>
  <si>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</si>
  <si>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</si>
  <si>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</si>
  <si>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</si>
  <si>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</si>
  <si>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</si>
  <si>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</si>
  <si>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</si>
  <si>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</si>
  <si>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</si>
  <si>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</si>
  <si>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</si>
  <si>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</si>
  <si>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</si>
  <si>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</si>
  <si>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</si>
  <si>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</si>
  <si>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</si>
  <si>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</si>
  <si>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</si>
  <si>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</si>
  <si>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</si>
  <si>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</si>
  <si>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</si>
  <si>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</si>
  <si>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</si>
  <si>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</si>
  <si>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</si>
  <si>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</si>
  <si>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</si>
  <si>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</si>
  <si>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</si>
  <si>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</si>
  <si>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</si>
  <si>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</si>
  <si>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</si>
  <si>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</si>
  <si>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</si>
  <si>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</si>
  <si>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</si>
  <si>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</si>
  <si>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</si>
  <si>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</si>
  <si>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</si>
  <si>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</si>
  <si>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</si>
  <si>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</si>
  <si>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</si>
  <si>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</si>
  <si>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agosto de 2009</t>
  </si>
  <si>
    <t>ANEXO IX al Memorandum  D.T.E.E. N°  256/2011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</si>
</sst>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39934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223899.5632148078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24480.09577762106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32144.850000000002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8440.599</v>
      </c>
      <c r="K24" s="80">
        <f>J24*0.5</f>
        <v>4220.2995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312824.06184025493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G22" sqref="G2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256/2011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66165.63333350269</v>
      </c>
      <c r="H22" s="179">
        <v>36095.73333329422</v>
      </c>
      <c r="I22" s="180">
        <v>118653.97009570214</v>
      </c>
      <c r="J22" s="181"/>
      <c r="K22" s="182">
        <v>1011579.083333438</v>
      </c>
      <c r="L22" s="181"/>
      <c r="M22" s="182">
        <v>2441.4666666666744</v>
      </c>
      <c r="N22" s="181"/>
      <c r="O22" s="182">
        <v>1651345.7958333737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10</v>
      </c>
      <c r="H25" s="126">
        <v>8</v>
      </c>
      <c r="I25" s="103">
        <v>52</v>
      </c>
      <c r="J25" s="140"/>
      <c r="K25" s="133">
        <v>31</v>
      </c>
      <c r="L25" s="140"/>
      <c r="M25" s="133">
        <v>35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0.9974670843426808</v>
      </c>
      <c r="H27" s="128">
        <f>1-H22/H23/H24</f>
        <v>0.9970838517312097</v>
      </c>
      <c r="I27" s="129">
        <f>1-I22/I23/I24</f>
        <v>0.9956462428866906</v>
      </c>
      <c r="J27" s="141"/>
      <c r="K27" s="104">
        <f>1-K22/K23/K24</f>
        <v>0.9887339449456126</v>
      </c>
      <c r="L27" s="141"/>
      <c r="M27" s="104">
        <f>1-M22/M23/M24</f>
        <v>0.9974430620138801</v>
      </c>
      <c r="N27" s="141"/>
      <c r="O27" s="104">
        <f>1-O22/O23/O24</f>
        <v>0.9736810060670289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0.5661712668082095</v>
      </c>
      <c r="I29" s="130">
        <f>+I25/I24*100</f>
        <v>1.6714345408376459</v>
      </c>
      <c r="J29" s="142"/>
      <c r="K29" s="105">
        <f>+K25/K24*100</f>
        <v>0.3024390243902439</v>
      </c>
      <c r="L29" s="142"/>
      <c r="M29" s="105">
        <f>+M25/M24</f>
        <v>0.3211009174311927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0.7330119471572508</v>
      </c>
      <c r="H32" s="198">
        <f>+(H27-H19)/(1-H19)</f>
        <v>0.551913296129334</v>
      </c>
      <c r="I32" s="198">
        <f>+(I27-I19)/(1-I19)</f>
        <v>-0.3542012794119672</v>
      </c>
      <c r="J32" s="198"/>
      <c r="K32" s="198">
        <f>+(K27-K19)/(1-K19)</f>
        <v>-0.2968867335544354</v>
      </c>
      <c r="L32" s="198"/>
      <c r="M32" s="198">
        <f>+(M27-M19)/(1-M19)</f>
        <v>-1.5801594209081553</v>
      </c>
      <c r="N32" s="198"/>
      <c r="O32" s="199">
        <f>+(O27-O19)/(1-O19)</f>
        <v>-0.5996471119535052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0.7330119471572508</v>
      </c>
      <c r="H33" s="194">
        <f aca="true" t="shared" si="0" ref="H33:O33">IF(H32&gt;0,H32,0)</f>
        <v>0.551913296129334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0.48993579566827977</v>
      </c>
      <c r="I34" s="194">
        <f>+(I20-I29)/I20</f>
        <v>-0.6714345408376459</v>
      </c>
      <c r="J34" s="194"/>
      <c r="K34" s="194">
        <f>+(K20-K29)/K20</f>
        <v>0.3951219512195122</v>
      </c>
      <c r="L34" s="194"/>
      <c r="M34" s="194">
        <f>+(M20-M29)/M20</f>
        <v>0.5412844036697247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1.1646299034827745</v>
      </c>
      <c r="H35" s="194">
        <f aca="true" t="shared" si="1" ref="H35:O35">+H34+H33</f>
        <v>1.0418490917976138</v>
      </c>
      <c r="I35" s="194">
        <f t="shared" si="1"/>
        <v>-0.6714345408376459</v>
      </c>
      <c r="J35" s="194"/>
      <c r="K35" s="194">
        <f t="shared" si="1"/>
        <v>0.3951219512195122</v>
      </c>
      <c r="L35" s="194"/>
      <c r="M35" s="194">
        <f t="shared" si="1"/>
        <v>0.5412844036697247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1.1646299034827745</v>
      </c>
      <c r="H36" s="194">
        <f aca="true" t="shared" si="2" ref="H36:O36">IF(H35&gt;0,H35,0)</f>
        <v>1.0418490917976138</v>
      </c>
      <c r="I36" s="194">
        <f t="shared" si="2"/>
        <v>0</v>
      </c>
      <c r="J36" s="194"/>
      <c r="K36" s="194">
        <f t="shared" si="2"/>
        <v>0.3951219512195122</v>
      </c>
      <c r="L36" s="194"/>
      <c r="M36" s="194">
        <f t="shared" si="2"/>
        <v>0.5412844036697247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223899.5632148078</v>
      </c>
      <c r="H37" s="194">
        <f aca="true" t="shared" si="3" ref="H37:O37">+H36*H24*H18</f>
        <v>24480.09577762106</v>
      </c>
      <c r="I37" s="194">
        <f t="shared" si="3"/>
        <v>0</v>
      </c>
      <c r="J37" s="194"/>
      <c r="K37" s="194">
        <f t="shared" si="3"/>
        <v>32144.850000000002</v>
      </c>
      <c r="L37" s="194"/>
      <c r="M37" s="194">
        <f t="shared" si="3"/>
        <v>8440.599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223899.5632148078</v>
      </c>
      <c r="H38" s="205">
        <f aca="true" t="shared" si="4" ref="H38:O38">IF(H37&gt;0,H37,0)</f>
        <v>24480.09577762106</v>
      </c>
      <c r="I38" s="205">
        <f t="shared" si="4"/>
        <v>0</v>
      </c>
      <c r="J38" s="206"/>
      <c r="K38" s="205">
        <f t="shared" si="4"/>
        <v>32144.850000000002</v>
      </c>
      <c r="L38" s="206"/>
      <c r="M38" s="205">
        <f t="shared" si="4"/>
        <v>8440.599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223899.5632148078</v>
      </c>
      <c r="H41" s="108">
        <f>H38</f>
        <v>24480.09577762106</v>
      </c>
      <c r="I41" s="108">
        <f>I38</f>
        <v>0</v>
      </c>
      <c r="J41" s="143"/>
      <c r="K41" s="108">
        <f>K38</f>
        <v>32144.850000000002</v>
      </c>
      <c r="L41" s="143"/>
      <c r="M41" s="108">
        <f>M38</f>
        <v>8440.599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39934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2011-04-04T14:13:14Z</cp:lastPrinted>
  <dcterms:created xsi:type="dcterms:W3CDTF">1998-04-21T14:04:37Z</dcterms:created>
  <dcterms:modified xsi:type="dcterms:W3CDTF">2011-05-19T19:19:00Z</dcterms:modified>
  <cp:category/>
  <cp:version/>
  <cp:contentType/>
  <cp:contentStatus/>
</cp:coreProperties>
</file>