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<sst xmlns="http://schemas.openxmlformats.org/spreadsheetml/2006/main" count="81" uniqueCount="77">
  <si>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</si>
  <si>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</si>
  <si>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</si>
  <si>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</si>
  <si>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</si>
  <si>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</si>
  <si>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</si>
  <si>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</si>
  <si>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</si>
  <si>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</si>
  <si>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</si>
  <si>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</si>
  <si>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</si>
  <si>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</si>
  <si>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</si>
  <si>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</si>
  <si>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</si>
  <si>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</si>
  <si>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</si>
  <si>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</si>
  <si>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</si>
  <si>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</si>
  <si>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</si>
  <si>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</si>
  <si>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</si>
  <si>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</si>
  <si>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</si>
  <si>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</si>
  <si>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</si>
  <si>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</si>
  <si>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</si>
  <si>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</si>
  <si>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</si>
  <si>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</si>
  <si>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</si>
  <si>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</si>
  <si>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</si>
  <si>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</si>
  <si>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</si>
  <si>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</si>
  <si>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</si>
  <si>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</si>
  <si>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</si>
  <si>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</si>
  <si>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</si>
  <si>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</si>
  <si>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</si>
  <si>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</si>
  <si>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</si>
  <si>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</si>
  <si>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</si>
  <si>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</si>
  <si>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</si>
  <si>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</si>
  <si>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</si>
  <si>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</si>
  <si>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</si>
  <si>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</si>
  <si>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</si>
  <si>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</si>
  <si>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</si>
  <si>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</si>
  <si>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</si>
  <si>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</si>
  <si>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</si>
  <si>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</si>
  <si>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</si>
  <si>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</si>
  <si>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</si>
  <si>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</si>
  <si>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</si>
  <si>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</si>
  <si>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</si>
  <si>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</si>
  <si>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</si>
  <si>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febrero de 2004</t>
  </si>
  <si>
    <t>ANEXO II a la Resolución ENRE N°         1107/2006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</si>
</sst>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febrero de 2004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329720.4559314228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300693.59383088665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27548.826000536126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1478.0360999999991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58733.8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10811.324142857144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11877.630144927534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411143.2102192075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0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ENRE N°         1107/2006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12" t="s">
        <v>1</v>
      </c>
      <c r="B4" s="212"/>
      <c r="C4" s="79"/>
      <c r="P4" s="16"/>
    </row>
    <row r="5" spans="1:16" s="15" customFormat="1" ht="11.25">
      <c r="A5" s="212" t="s">
        <v>2</v>
      </c>
      <c r="B5" s="212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2004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21" t="s">
        <v>45</v>
      </c>
      <c r="E14" s="221"/>
      <c r="F14" s="116"/>
      <c r="G14" s="223" t="s">
        <v>38</v>
      </c>
      <c r="H14" s="223"/>
      <c r="I14" s="223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4" t="s">
        <v>47</v>
      </c>
      <c r="E15" s="224"/>
      <c r="F15" s="116"/>
      <c r="G15" s="222" t="s">
        <v>48</v>
      </c>
      <c r="H15" s="222"/>
      <c r="I15" s="222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3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6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17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3" t="s">
        <v>55</v>
      </c>
      <c r="D22" s="155" t="s">
        <v>64</v>
      </c>
      <c r="E22" s="156" t="s">
        <v>58</v>
      </c>
      <c r="F22" s="120"/>
      <c r="G22" s="182">
        <v>23516.149999998626</v>
      </c>
      <c r="H22" s="183">
        <v>20439.000000038766</v>
      </c>
      <c r="I22" s="184">
        <v>94287.69600010628</v>
      </c>
      <c r="J22" s="185"/>
      <c r="K22" s="186">
        <v>898861.6666666407</v>
      </c>
      <c r="L22" s="185"/>
      <c r="M22" s="186">
        <v>5942.666666665755</v>
      </c>
      <c r="N22" s="185"/>
      <c r="O22" s="186">
        <v>984109.4166666155</v>
      </c>
      <c r="P22" s="104"/>
    </row>
    <row r="23" spans="1:20" s="102" customFormat="1" ht="19.5" customHeight="1">
      <c r="A23" s="97"/>
      <c r="B23" s="98"/>
      <c r="C23" s="214"/>
      <c r="D23" s="157" t="s">
        <v>65</v>
      </c>
      <c r="E23" s="152" t="s">
        <v>59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14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15"/>
      <c r="D25" s="160" t="s">
        <v>56</v>
      </c>
      <c r="E25" s="154" t="s">
        <v>61</v>
      </c>
      <c r="F25" s="123"/>
      <c r="G25" s="129">
        <v>6</v>
      </c>
      <c r="H25" s="130">
        <v>9</v>
      </c>
      <c r="I25" s="107">
        <v>28</v>
      </c>
      <c r="J25" s="144"/>
      <c r="K25" s="137">
        <v>10</v>
      </c>
      <c r="L25" s="144"/>
      <c r="M25" s="137">
        <v>22</v>
      </c>
      <c r="N25" s="144"/>
      <c r="O25" s="137">
        <v>28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3" t="s">
        <v>46</v>
      </c>
      <c r="D27" s="161" t="s">
        <v>25</v>
      </c>
      <c r="E27" s="162"/>
      <c r="F27" s="124"/>
      <c r="G27" s="131">
        <f>1-G22/G23/G24</f>
        <v>0.9990997679379168</v>
      </c>
      <c r="H27" s="132">
        <f>1-H22/H23/H24</f>
        <v>0.9983487479277519</v>
      </c>
      <c r="I27" s="133">
        <f>1-I22/I23/I24</f>
        <v>0.996540311910112</v>
      </c>
      <c r="J27" s="145"/>
      <c r="K27" s="108">
        <f>1-K22/K23/K24</f>
        <v>0.9890840660319314</v>
      </c>
      <c r="L27" s="145"/>
      <c r="M27" s="108">
        <f>1-M22/M23/M24</f>
        <v>0.9936599382637031</v>
      </c>
      <c r="N27" s="145"/>
      <c r="O27" s="108">
        <f>1-O22/O23/O24</f>
        <v>0.9826633861712432</v>
      </c>
      <c r="P27" s="101"/>
    </row>
    <row r="28" spans="1:16" s="102" customFormat="1" ht="19.5" customHeight="1" thickBot="1" thickTop="1">
      <c r="A28" s="97"/>
      <c r="B28" s="98"/>
      <c r="C28" s="216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17"/>
      <c r="D29" s="163" t="s">
        <v>26</v>
      </c>
      <c r="E29" s="164" t="s">
        <v>62</v>
      </c>
      <c r="F29" s="124"/>
      <c r="G29" s="135">
        <f>+G25/G24*100</f>
        <v>0.2012072434607646</v>
      </c>
      <c r="H29" s="135">
        <f>+H25/H24*100</f>
        <v>0.6369426751592357</v>
      </c>
      <c r="I29" s="134">
        <f>+I25/I24*100</f>
        <v>0.900003214297194</v>
      </c>
      <c r="J29" s="146"/>
      <c r="K29" s="109">
        <f>+K25/K24*100</f>
        <v>0.10638297872340426</v>
      </c>
      <c r="L29" s="146"/>
      <c r="M29" s="109">
        <f>+M25/M24</f>
        <v>0.205607476635514</v>
      </c>
      <c r="N29" s="146"/>
      <c r="O29" s="109">
        <f>+O25/O24*100</f>
        <v>0.43209876543209874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8" t="s">
        <v>74</v>
      </c>
      <c r="C32" s="199" t="s">
        <v>69</v>
      </c>
      <c r="D32" s="200"/>
      <c r="E32" s="201"/>
      <c r="F32" s="200"/>
      <c r="G32" s="202">
        <f>+(G27-G19)/(1-G19)</f>
        <v>0.9051088792997548</v>
      </c>
      <c r="H32" s="202">
        <f>+(H27-H19)/(1-H19)</f>
        <v>0.746273498425299</v>
      </c>
      <c r="I32" s="202">
        <f>+(I27-I19)/(1-I19)</f>
        <v>-0.07610827057168937</v>
      </c>
      <c r="J32" s="202"/>
      <c r="K32" s="202">
        <f>+(K27-K19)/(1-K19)</f>
        <v>-0.25658270612047407</v>
      </c>
      <c r="L32" s="202"/>
      <c r="M32" s="202">
        <f>+(M27-M19)/(1-M19)</f>
        <v>-5.397640500804333</v>
      </c>
      <c r="N32" s="202"/>
      <c r="O32" s="203">
        <f>+(O27-O19)/(1-O19)</f>
        <v>-0.05370533208270759</v>
      </c>
      <c r="P32" s="194"/>
    </row>
    <row r="33" spans="1:16" s="195" customFormat="1" ht="19.5" customHeight="1" hidden="1">
      <c r="A33" s="193"/>
      <c r="B33" s="218"/>
      <c r="C33" s="204" t="s">
        <v>70</v>
      </c>
      <c r="D33" s="196"/>
      <c r="E33" s="197"/>
      <c r="F33" s="196"/>
      <c r="G33" s="198">
        <f>IF(G32&gt;0,G32,0)</f>
        <v>0.9051088792997548</v>
      </c>
      <c r="H33" s="198">
        <f aca="true" t="shared" si="0" ref="H33:O33">IF(H32&gt;0,H32,0)</f>
        <v>0.746273498425299</v>
      </c>
      <c r="I33" s="198">
        <f t="shared" si="0"/>
        <v>0</v>
      </c>
      <c r="J33" s="198"/>
      <c r="K33" s="198">
        <f t="shared" si="0"/>
        <v>0</v>
      </c>
      <c r="L33" s="198"/>
      <c r="M33" s="198">
        <f t="shared" si="0"/>
        <v>0</v>
      </c>
      <c r="N33" s="198"/>
      <c r="O33" s="205">
        <f t="shared" si="0"/>
        <v>0</v>
      </c>
      <c r="P33" s="194"/>
    </row>
    <row r="34" spans="1:16" s="195" customFormat="1" ht="19.5" customHeight="1" hidden="1">
      <c r="A34" s="193"/>
      <c r="B34" s="218"/>
      <c r="C34" s="204" t="s">
        <v>71</v>
      </c>
      <c r="D34" s="196"/>
      <c r="E34" s="197"/>
      <c r="F34" s="196"/>
      <c r="G34" s="198">
        <f>+(G20-G29)/G20</f>
        <v>0.6589707737953142</v>
      </c>
      <c r="H34" s="198">
        <f>+(H20-H29)/H20</f>
        <v>0.4261777701268147</v>
      </c>
      <c r="I34" s="198">
        <f>+(I20-I29)/I20</f>
        <v>0.09999678570280601</v>
      </c>
      <c r="J34" s="198"/>
      <c r="K34" s="198">
        <f>+(K20-K29)/K20</f>
        <v>0.7872340425531915</v>
      </c>
      <c r="L34" s="198"/>
      <c r="M34" s="198">
        <f>+(M20-M29)/M20</f>
        <v>0.706275033377837</v>
      </c>
      <c r="N34" s="198"/>
      <c r="O34" s="205">
        <f>+(O20-O29)/O20</f>
        <v>0.37376990517087133</v>
      </c>
      <c r="P34" s="194"/>
    </row>
    <row r="35" spans="1:16" s="195" customFormat="1" ht="19.5" customHeight="1" hidden="1">
      <c r="A35" s="193"/>
      <c r="B35" s="218"/>
      <c r="C35" s="204" t="s">
        <v>72</v>
      </c>
      <c r="D35" s="196"/>
      <c r="E35" s="197"/>
      <c r="F35" s="196"/>
      <c r="G35" s="198">
        <f>+G34+G33</f>
        <v>1.5640796530950691</v>
      </c>
      <c r="H35" s="198">
        <f aca="true" t="shared" si="1" ref="H35:O35">+H34+H33</f>
        <v>1.1724512685521136</v>
      </c>
      <c r="I35" s="198">
        <f t="shared" si="1"/>
        <v>0.09999678570280601</v>
      </c>
      <c r="J35" s="198"/>
      <c r="K35" s="198">
        <f t="shared" si="1"/>
        <v>0.7872340425531915</v>
      </c>
      <c r="L35" s="198"/>
      <c r="M35" s="198">
        <f t="shared" si="1"/>
        <v>0.706275033377837</v>
      </c>
      <c r="N35" s="198"/>
      <c r="O35" s="205">
        <f t="shared" si="1"/>
        <v>0.37376990517087133</v>
      </c>
      <c r="P35" s="194"/>
    </row>
    <row r="36" spans="1:16" s="195" customFormat="1" ht="19.5" customHeight="1" hidden="1">
      <c r="A36" s="193"/>
      <c r="B36" s="218"/>
      <c r="C36" s="204" t="s">
        <v>70</v>
      </c>
      <c r="D36" s="196"/>
      <c r="E36" s="197"/>
      <c r="F36" s="196"/>
      <c r="G36" s="198">
        <f>IF(G35&gt;0,G35,0)</f>
        <v>1.5640796530950691</v>
      </c>
      <c r="H36" s="198">
        <f aca="true" t="shared" si="2" ref="H36:O36">IF(H35&gt;0,H35,0)</f>
        <v>1.1724512685521136</v>
      </c>
      <c r="I36" s="198">
        <f t="shared" si="2"/>
        <v>0.09999678570280601</v>
      </c>
      <c r="J36" s="198"/>
      <c r="K36" s="198">
        <f t="shared" si="2"/>
        <v>0.7872340425531915</v>
      </c>
      <c r="L36" s="198"/>
      <c r="M36" s="198">
        <f t="shared" si="2"/>
        <v>0.706275033377837</v>
      </c>
      <c r="N36" s="198"/>
      <c r="O36" s="205">
        <f t="shared" si="2"/>
        <v>0.37376990517087133</v>
      </c>
      <c r="P36" s="194"/>
    </row>
    <row r="37" spans="1:16" s="195" customFormat="1" ht="19.5" customHeight="1" hidden="1">
      <c r="A37" s="193"/>
      <c r="B37" s="218"/>
      <c r="C37" s="204" t="s">
        <v>73</v>
      </c>
      <c r="D37" s="196"/>
      <c r="E37" s="197"/>
      <c r="F37" s="196"/>
      <c r="G37" s="198">
        <f>+G36*G24*G18</f>
        <v>300693.59383088665</v>
      </c>
      <c r="H37" s="198">
        <f aca="true" t="shared" si="3" ref="H37:O37">+H36*H24*H18</f>
        <v>27548.826000536126</v>
      </c>
      <c r="I37" s="198">
        <f t="shared" si="3"/>
        <v>1478.0360999999991</v>
      </c>
      <c r="J37" s="198"/>
      <c r="K37" s="198">
        <f t="shared" si="3"/>
        <v>58733.8</v>
      </c>
      <c r="L37" s="198"/>
      <c r="M37" s="198">
        <f t="shared" si="3"/>
        <v>10811.324142857144</v>
      </c>
      <c r="N37" s="198"/>
      <c r="O37" s="205">
        <f t="shared" si="3"/>
        <v>11877.630144927534</v>
      </c>
      <c r="P37" s="194"/>
    </row>
    <row r="38" spans="1:16" s="195" customFormat="1" ht="19.5" customHeight="1" hidden="1" thickBot="1">
      <c r="A38" s="193"/>
      <c r="B38" s="218"/>
      <c r="C38" s="206" t="s">
        <v>70</v>
      </c>
      <c r="D38" s="207"/>
      <c r="E38" s="208"/>
      <c r="F38" s="207"/>
      <c r="G38" s="209">
        <f>IF(G37&gt;0,G37,0)</f>
        <v>300693.59383088665</v>
      </c>
      <c r="H38" s="209">
        <f aca="true" t="shared" si="4" ref="H38:O38">IF(H37&gt;0,H37,0)</f>
        <v>27548.826000536126</v>
      </c>
      <c r="I38" s="209">
        <f t="shared" si="4"/>
        <v>1478.0360999999991</v>
      </c>
      <c r="J38" s="210"/>
      <c r="K38" s="209">
        <f t="shared" si="4"/>
        <v>58733.8</v>
      </c>
      <c r="L38" s="210"/>
      <c r="M38" s="209">
        <f t="shared" si="4"/>
        <v>10811.324142857144</v>
      </c>
      <c r="N38" s="210"/>
      <c r="O38" s="211">
        <f t="shared" si="4"/>
        <v>11877.630144927534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9" t="s">
        <v>27</v>
      </c>
      <c r="E41" s="220"/>
      <c r="F41" s="110"/>
      <c r="G41" s="112">
        <f>G38</f>
        <v>300693.59383088665</v>
      </c>
      <c r="H41" s="112">
        <f>H38</f>
        <v>27548.826000536126</v>
      </c>
      <c r="I41" s="112">
        <f>I38</f>
        <v>1478.0360999999991</v>
      </c>
      <c r="J41" s="147"/>
      <c r="K41" s="112">
        <f>K38</f>
        <v>58733.8</v>
      </c>
      <c r="L41" s="147"/>
      <c r="M41" s="112">
        <f>M38</f>
        <v>10811.324142857144</v>
      </c>
      <c r="N41" s="147"/>
      <c r="O41" s="112">
        <f>O38</f>
        <v>11877.630144927534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febrero de 2004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2006-12-18T15:25:32Z</cp:lastPrinted>
  <dcterms:created xsi:type="dcterms:W3CDTF">1998-04-21T14:04:37Z</dcterms:created>
  <dcterms:modified xsi:type="dcterms:W3CDTF">2006-12-20T15:44:40Z</dcterms:modified>
  <cp:category/>
  <cp:version/>
  <cp:contentType/>
  <cp:contentStatus/>
</cp:coreProperties>
</file>