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<sst xmlns="http://schemas.openxmlformats.org/spreadsheetml/2006/main" count="84" uniqueCount="79">
  <si>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</si>
  <si>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</si>
  <si>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</si>
  <si>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</si>
  <si>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</si>
  <si>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</si>
  <si>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</si>
  <si>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</si>
  <si>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</si>
  <si>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</si>
  <si>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</si>
  <si>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</si>
  <si>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</si>
  <si>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</si>
  <si>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</si>
  <si>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</si>
  <si>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</si>
  <si>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</si>
  <si>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</si>
  <si>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</si>
  <si>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</si>
  <si>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</si>
  <si>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</si>
  <si>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</si>
  <si>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</si>
  <si>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</si>
  <si>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</si>
  <si>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</si>
  <si>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</si>
  <si>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</si>
  <si>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</si>
  <si>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</si>
  <si>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</si>
  <si>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</si>
  <si>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</si>
  <si>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</si>
  <si>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</si>
  <si>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</si>
  <si>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</si>
  <si>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</si>
  <si>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</si>
  <si>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</si>
  <si>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</si>
  <si>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</si>
  <si>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</si>
  <si>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</si>
  <si>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</si>
  <si>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</si>
  <si>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</si>
  <si>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</si>
  <si>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</si>
  <si>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</si>
  <si>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</si>
  <si>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</si>
  <si>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</si>
  <si>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</si>
  <si>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</si>
  <si>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</si>
  <si>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</si>
  <si>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</si>
  <si>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</si>
  <si>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</si>
  <si>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</si>
  <si>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</si>
  <si>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</si>
  <si>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</si>
  <si>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</si>
  <si>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</si>
  <si>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</si>
  <si>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</si>
  <si>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</si>
  <si>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</si>
  <si>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</si>
  <si>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</si>
  <si>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</si>
  <si>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</si>
  <si>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</si>
  <si>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mayo de 2006</t>
  </si>
  <si>
    <t>ANEXO XII a la Resolución E.N.R.E. N°   121  /2009.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</si>
</sst>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8" xfId="0" applyFont="1" applyBorder="1" applyAlignment="1">
      <alignment/>
    </xf>
    <xf numFmtId="0" fontId="24" fillId="0" borderId="2" xfId="0" applyFont="1" applyBorder="1" applyAlignment="1">
      <alignment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9" fillId="3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2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83" t="s">
        <v>77</v>
      </c>
      <c r="C13" s="84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tr">
        <f>"Asociado al desempeño durante los doce meses anteriores a "&amp;B13</f>
        <v>Asociado al desempeño durante los doce meses anteriores a mayo de 2006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2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3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267013.99698154145</v>
      </c>
      <c r="K18" s="80">
        <f>J18*0.5</f>
        <v>133506.99849077073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32615.792482236982</v>
      </c>
      <c r="K19" s="80">
        <f>J19*0.5</f>
        <v>16307.896241118491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11890.56450319934</v>
      </c>
      <c r="K20" s="80">
        <f>J20*0.5</f>
        <v>5945.28225159967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112786.28892365974</v>
      </c>
      <c r="K23" s="80">
        <f>J23*0.5</f>
        <v>56393.14446182987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12119.31042857143</v>
      </c>
      <c r="K24" s="80">
        <f>J24*0.5</f>
        <v>6059.655214285715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7920.330345305646</v>
      </c>
      <c r="K26" s="80">
        <f>J26*0.5</f>
        <v>3960.165172652823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10</v>
      </c>
      <c r="H29" s="217"/>
      <c r="I29" s="217"/>
      <c r="J29" s="47">
        <f>SUM(J17:J27)+K18+K19+K20+K23+K24+K26</f>
        <v>666519.4254967719</v>
      </c>
      <c r="K29" s="188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2"/>
      <c r="H30" s="80"/>
      <c r="I30" s="80"/>
      <c r="J30" s="188"/>
      <c r="K30" s="188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4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tabSelected="1" zoomScale="75" zoomScaleNormal="75" workbookViewId="0" topLeftCell="D1">
      <selection activeCell="B2" sqref="B2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">
        <v>78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8" t="s">
        <v>1</v>
      </c>
      <c r="B4" s="228"/>
      <c r="C4" s="77"/>
      <c r="P4" s="16"/>
    </row>
    <row r="5" spans="1:16" s="15" customFormat="1" ht="11.25">
      <c r="A5" s="228" t="s">
        <v>2</v>
      </c>
      <c r="B5" s="22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2" t="s">
        <v>33</v>
      </c>
      <c r="E8" s="92"/>
      <c r="F8" s="92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mayo de 2006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7" customFormat="1" ht="19.5">
      <c r="A14" s="46"/>
      <c r="B14" s="113"/>
      <c r="C14" s="46"/>
      <c r="D14" s="221" t="s">
        <v>45</v>
      </c>
      <c r="E14" s="221"/>
      <c r="F14" s="114"/>
      <c r="G14" s="226" t="s">
        <v>38</v>
      </c>
      <c r="H14" s="226"/>
      <c r="I14" s="226"/>
      <c r="J14" s="115"/>
      <c r="K14" s="124" t="s">
        <v>39</v>
      </c>
      <c r="L14" s="115"/>
      <c r="M14" s="124" t="s">
        <v>40</v>
      </c>
      <c r="N14" s="115"/>
      <c r="O14" s="124" t="s">
        <v>41</v>
      </c>
      <c r="P14" s="116"/>
    </row>
    <row r="15" spans="1:16" s="140" customFormat="1" ht="19.5">
      <c r="A15" s="136"/>
      <c r="B15" s="137"/>
      <c r="C15" s="136"/>
      <c r="D15" s="227" t="s">
        <v>47</v>
      </c>
      <c r="E15" s="227"/>
      <c r="F15" s="114"/>
      <c r="G15" s="222" t="s">
        <v>48</v>
      </c>
      <c r="H15" s="222"/>
      <c r="I15" s="222"/>
      <c r="J15" s="115"/>
      <c r="K15" s="138" t="s">
        <v>49</v>
      </c>
      <c r="L15" s="115"/>
      <c r="M15" s="138" t="s">
        <v>50</v>
      </c>
      <c r="N15" s="115"/>
      <c r="O15" s="138" t="s">
        <v>51</v>
      </c>
      <c r="P15" s="139"/>
    </row>
    <row r="16" spans="1:16" s="140" customFormat="1" ht="15" customHeight="1" thickBot="1">
      <c r="A16" s="136"/>
      <c r="B16" s="137"/>
      <c r="C16" s="136"/>
      <c r="D16" s="114"/>
      <c r="E16" s="114"/>
      <c r="F16" s="114"/>
      <c r="G16" s="115"/>
      <c r="H16" s="115"/>
      <c r="I16" s="115"/>
      <c r="J16" s="115"/>
      <c r="K16" s="138"/>
      <c r="L16" s="115"/>
      <c r="M16" s="138"/>
      <c r="N16" s="115"/>
      <c r="O16" s="138"/>
      <c r="P16" s="139"/>
    </row>
    <row r="17" spans="1:16" s="100" customFormat="1" ht="19.5" customHeight="1" thickBot="1" thickTop="1">
      <c r="A17" s="95"/>
      <c r="B17" s="96"/>
      <c r="C17" s="95"/>
      <c r="D17" s="95"/>
      <c r="E17" s="95"/>
      <c r="F17" s="95"/>
      <c r="G17" s="97" t="s">
        <v>42</v>
      </c>
      <c r="H17" s="97" t="s">
        <v>43</v>
      </c>
      <c r="I17" s="97" t="s">
        <v>44</v>
      </c>
      <c r="J17" s="98"/>
      <c r="K17" s="141"/>
      <c r="L17" s="98"/>
      <c r="M17" s="141"/>
      <c r="N17" s="98"/>
      <c r="O17" s="141"/>
      <c r="P17" s="99"/>
    </row>
    <row r="18" spans="1:16" s="100" customFormat="1" ht="19.5" customHeight="1" thickTop="1">
      <c r="A18" s="95"/>
      <c r="B18" s="96"/>
      <c r="C18" s="223" t="s">
        <v>54</v>
      </c>
      <c r="D18" s="147" t="s">
        <v>37</v>
      </c>
      <c r="E18" s="148" t="s">
        <v>57</v>
      </c>
      <c r="F18" s="95"/>
      <c r="G18" s="166">
        <v>64.47</v>
      </c>
      <c r="H18" s="167">
        <v>16.629</v>
      </c>
      <c r="I18" s="168">
        <v>4.751</v>
      </c>
      <c r="J18" s="169"/>
      <c r="K18" s="170">
        <v>7.937</v>
      </c>
      <c r="L18" s="169"/>
      <c r="M18" s="170">
        <v>143.061</v>
      </c>
      <c r="N18" s="169"/>
      <c r="O18" s="170">
        <v>4.904</v>
      </c>
      <c r="P18" s="99"/>
    </row>
    <row r="19" spans="1:16" s="100" customFormat="1" ht="19.5" customHeight="1">
      <c r="A19" s="95"/>
      <c r="B19" s="96"/>
      <c r="C19" s="224"/>
      <c r="D19" s="149" t="s">
        <v>23</v>
      </c>
      <c r="E19" s="150"/>
      <c r="F19" s="95"/>
      <c r="G19" s="125">
        <v>0.990513</v>
      </c>
      <c r="H19" s="126">
        <v>0.993492</v>
      </c>
      <c r="I19" s="104">
        <v>0.996785</v>
      </c>
      <c r="J19" s="142"/>
      <c r="K19" s="134">
        <v>0.991313</v>
      </c>
      <c r="L19" s="142"/>
      <c r="M19" s="134">
        <v>0.999009</v>
      </c>
      <c r="N19" s="142"/>
      <c r="O19" s="134">
        <v>0.983547</v>
      </c>
      <c r="P19" s="102"/>
    </row>
    <row r="20" spans="1:16" s="100" customFormat="1" ht="19.5" customHeight="1" thickBot="1">
      <c r="A20" s="95"/>
      <c r="B20" s="96"/>
      <c r="C20" s="225"/>
      <c r="D20" s="151" t="s">
        <v>24</v>
      </c>
      <c r="E20" s="152" t="s">
        <v>63</v>
      </c>
      <c r="F20" s="95"/>
      <c r="G20" s="127">
        <v>0.59</v>
      </c>
      <c r="H20" s="128">
        <v>1.11</v>
      </c>
      <c r="I20" s="171">
        <v>1</v>
      </c>
      <c r="J20" s="172"/>
      <c r="K20" s="135">
        <v>0.5</v>
      </c>
      <c r="L20" s="172"/>
      <c r="M20" s="135">
        <v>0.7</v>
      </c>
      <c r="N20" s="172"/>
      <c r="O20" s="135">
        <v>0.69</v>
      </c>
      <c r="P20" s="102"/>
    </row>
    <row r="21" spans="1:16" s="100" customFormat="1" ht="19.5" customHeight="1" thickBot="1" thickTop="1">
      <c r="A21" s="95"/>
      <c r="B21" s="96"/>
      <c r="C21" s="95"/>
      <c r="E21" s="123"/>
      <c r="F21" s="95"/>
      <c r="G21" s="103"/>
      <c r="H21" s="103"/>
      <c r="I21" s="103"/>
      <c r="J21" s="103"/>
      <c r="K21" s="103"/>
      <c r="L21" s="103"/>
      <c r="M21" s="103"/>
      <c r="N21" s="103"/>
      <c r="O21" s="103"/>
      <c r="P21" s="102"/>
    </row>
    <row r="22" spans="1:16" s="100" customFormat="1" ht="19.5" customHeight="1" thickTop="1">
      <c r="A22" s="95"/>
      <c r="B22" s="96"/>
      <c r="C22" s="223" t="s">
        <v>55</v>
      </c>
      <c r="D22" s="153" t="s">
        <v>64</v>
      </c>
      <c r="E22" s="154" t="s">
        <v>58</v>
      </c>
      <c r="F22" s="118"/>
      <c r="G22" s="180">
        <v>38866.016666674346</v>
      </c>
      <c r="H22" s="181">
        <v>8226.169999847689</v>
      </c>
      <c r="I22" s="182">
        <v>45734.1793310805</v>
      </c>
      <c r="J22" s="183"/>
      <c r="K22" s="184">
        <v>212880.8333324385</v>
      </c>
      <c r="L22" s="183"/>
      <c r="M22" s="184">
        <v>1695.349999998347</v>
      </c>
      <c r="N22" s="183"/>
      <c r="O22" s="184">
        <v>671110.618333135</v>
      </c>
      <c r="P22" s="102"/>
    </row>
    <row r="23" spans="1:20" s="100" customFormat="1" ht="19.5" customHeight="1">
      <c r="A23" s="95"/>
      <c r="B23" s="96"/>
      <c r="C23" s="229"/>
      <c r="D23" s="155" t="s">
        <v>65</v>
      </c>
      <c r="E23" s="150" t="s">
        <v>59</v>
      </c>
      <c r="F23" s="119"/>
      <c r="G23" s="125">
        <v>8784</v>
      </c>
      <c r="H23" s="126">
        <v>8784</v>
      </c>
      <c r="I23" s="104">
        <v>8784</v>
      </c>
      <c r="J23" s="142"/>
      <c r="K23" s="134">
        <v>8784</v>
      </c>
      <c r="L23" s="142"/>
      <c r="M23" s="134">
        <v>8784</v>
      </c>
      <c r="N23" s="142"/>
      <c r="O23" s="134">
        <v>8784</v>
      </c>
      <c r="P23" s="99"/>
      <c r="R23" s="174"/>
      <c r="S23" s="174"/>
      <c r="T23" s="174"/>
    </row>
    <row r="24" spans="1:16" s="100" customFormat="1" ht="19.5" customHeight="1">
      <c r="A24" s="95"/>
      <c r="B24" s="96"/>
      <c r="C24" s="229"/>
      <c r="D24" s="156" t="s">
        <v>66</v>
      </c>
      <c r="E24" s="157" t="s">
        <v>60</v>
      </c>
      <c r="F24" s="120"/>
      <c r="G24" s="185">
        <v>2982</v>
      </c>
      <c r="H24" s="186">
        <v>1413</v>
      </c>
      <c r="I24" s="165">
        <v>3111.1</v>
      </c>
      <c r="J24" s="142"/>
      <c r="K24" s="134">
        <v>9800</v>
      </c>
      <c r="L24" s="142"/>
      <c r="M24" s="134">
        <v>109</v>
      </c>
      <c r="N24" s="142"/>
      <c r="O24" s="187">
        <v>6825</v>
      </c>
      <c r="P24" s="99"/>
    </row>
    <row r="25" spans="1:16" s="100" customFormat="1" ht="19.5" customHeight="1" thickBot="1">
      <c r="A25" s="95"/>
      <c r="B25" s="96"/>
      <c r="C25" s="230"/>
      <c r="D25" s="158" t="s">
        <v>56</v>
      </c>
      <c r="E25" s="152" t="s">
        <v>61</v>
      </c>
      <c r="F25" s="121"/>
      <c r="G25" s="127">
        <v>8</v>
      </c>
      <c r="H25" s="128">
        <v>8</v>
      </c>
      <c r="I25" s="105">
        <v>21</v>
      </c>
      <c r="J25" s="142"/>
      <c r="K25" s="135">
        <v>13</v>
      </c>
      <c r="L25" s="142"/>
      <c r="M25" s="135">
        <v>17</v>
      </c>
      <c r="N25" s="142"/>
      <c r="O25" s="135">
        <v>51</v>
      </c>
      <c r="P25" s="99"/>
    </row>
    <row r="26" spans="1:19" s="100" customFormat="1" ht="19.5" customHeight="1" thickBot="1" thickTop="1">
      <c r="A26" s="95"/>
      <c r="B26" s="96"/>
      <c r="C26" s="95"/>
      <c r="D26" s="101"/>
      <c r="E26" s="123"/>
      <c r="F26" s="101"/>
      <c r="G26" s="103"/>
      <c r="H26" s="103"/>
      <c r="I26" s="103"/>
      <c r="J26" s="103"/>
      <c r="K26" s="103"/>
      <c r="L26" s="103"/>
      <c r="M26" s="103"/>
      <c r="N26" s="103"/>
      <c r="O26" s="103"/>
      <c r="P26" s="99"/>
      <c r="S26" s="215"/>
    </row>
    <row r="27" spans="1:16" s="100" customFormat="1" ht="19.5" customHeight="1" thickBot="1" thickTop="1">
      <c r="A27" s="95"/>
      <c r="B27" s="96"/>
      <c r="C27" s="223" t="s">
        <v>46</v>
      </c>
      <c r="D27" s="159" t="s">
        <v>25</v>
      </c>
      <c r="E27" s="160"/>
      <c r="F27" s="122"/>
      <c r="G27" s="129">
        <f>1-G22/G23/G24</f>
        <v>0.9985162181090995</v>
      </c>
      <c r="H27" s="130">
        <f>1-H22/H23/H24</f>
        <v>0.9993372294669579</v>
      </c>
      <c r="I27" s="131">
        <f>1-I22/I23/I24</f>
        <v>0.9983264657981551</v>
      </c>
      <c r="J27" s="143"/>
      <c r="K27" s="106">
        <f>1-K22/K23/K24</f>
        <v>0.9975270339237803</v>
      </c>
      <c r="L27" s="143"/>
      <c r="M27" s="106">
        <f>1-M22/M23/M24</f>
        <v>0.998229318109659</v>
      </c>
      <c r="N27" s="143"/>
      <c r="O27" s="106">
        <f>1-O22/O23/O24</f>
        <v>0.9888056436555787</v>
      </c>
      <c r="P27" s="99"/>
    </row>
    <row r="28" spans="1:16" s="100" customFormat="1" ht="19.5" customHeight="1" thickBot="1" thickTop="1">
      <c r="A28" s="95"/>
      <c r="B28" s="96"/>
      <c r="C28" s="224"/>
      <c r="D28" s="163"/>
      <c r="E28" s="164"/>
      <c r="F28" s="101"/>
      <c r="G28" s="103"/>
      <c r="H28" s="103"/>
      <c r="I28" s="103"/>
      <c r="J28" s="103"/>
      <c r="K28" s="103"/>
      <c r="L28" s="103"/>
      <c r="M28" s="103"/>
      <c r="N28" s="103"/>
      <c r="O28" s="103"/>
      <c r="P28" s="99"/>
    </row>
    <row r="29" spans="1:19" s="100" customFormat="1" ht="19.5" customHeight="1" thickBot="1" thickTop="1">
      <c r="A29" s="95"/>
      <c r="B29" s="96"/>
      <c r="C29" s="225"/>
      <c r="D29" s="161" t="s">
        <v>26</v>
      </c>
      <c r="E29" s="162" t="s">
        <v>62</v>
      </c>
      <c r="F29" s="122"/>
      <c r="G29" s="133">
        <f>+G25/G24*100</f>
        <v>0.2682763246143528</v>
      </c>
      <c r="H29" s="133">
        <f>+H25/H24*100</f>
        <v>0.5661712668082095</v>
      </c>
      <c r="I29" s="132">
        <f>+I25/I24*100</f>
        <v>0.6750024107228955</v>
      </c>
      <c r="J29" s="144"/>
      <c r="K29" s="107">
        <f>+K25/K24*100</f>
        <v>0.1326530612244898</v>
      </c>
      <c r="L29" s="144"/>
      <c r="M29" s="107">
        <f>+M25/M24</f>
        <v>0.1559633027522936</v>
      </c>
      <c r="N29" s="144"/>
      <c r="O29" s="107">
        <f>+O25/O24*100</f>
        <v>0.7472527472527473</v>
      </c>
      <c r="P29" s="99"/>
      <c r="S29" s="215"/>
    </row>
    <row r="30" spans="1:16" s="100" customFormat="1" ht="19.5" customHeight="1" hidden="1" thickTop="1">
      <c r="A30" s="95"/>
      <c r="B30" s="96"/>
      <c r="C30" s="189"/>
      <c r="D30" s="122"/>
      <c r="E30" s="123"/>
      <c r="F30" s="122"/>
      <c r="G30" s="190"/>
      <c r="H30" s="190"/>
      <c r="I30" s="190"/>
      <c r="J30" s="190"/>
      <c r="K30" s="190"/>
      <c r="L30" s="190"/>
      <c r="M30" s="190"/>
      <c r="N30" s="190"/>
      <c r="O30" s="190"/>
      <c r="P30" s="99"/>
    </row>
    <row r="31" spans="1:16" s="100" customFormat="1" ht="19.5" customHeight="1" hidden="1" thickBot="1">
      <c r="A31" s="95"/>
      <c r="B31" s="96"/>
      <c r="C31" s="189"/>
      <c r="D31" s="122"/>
      <c r="E31" s="123"/>
      <c r="F31" s="122"/>
      <c r="G31" s="190"/>
      <c r="H31" s="190"/>
      <c r="I31" s="190"/>
      <c r="J31" s="190"/>
      <c r="K31" s="190"/>
      <c r="L31" s="190"/>
      <c r="M31" s="190"/>
      <c r="N31" s="190"/>
      <c r="O31" s="190"/>
      <c r="P31" s="99"/>
    </row>
    <row r="32" spans="1:16" s="193" customFormat="1" ht="19.5" customHeight="1" hidden="1" thickTop="1">
      <c r="A32" s="191"/>
      <c r="B32" s="218" t="s">
        <v>74</v>
      </c>
      <c r="C32" s="197" t="s">
        <v>69</v>
      </c>
      <c r="D32" s="198"/>
      <c r="E32" s="199"/>
      <c r="F32" s="198"/>
      <c r="G32" s="200">
        <f>+(G27-G19)/(1-G19)</f>
        <v>0.843598409307423</v>
      </c>
      <c r="H32" s="200">
        <f>+(H27-H19)/(1-H19)</f>
        <v>0.8981606433555479</v>
      </c>
      <c r="I32" s="200">
        <f>+(I27-I19)/(1-I19)</f>
        <v>0.47946059040593375</v>
      </c>
      <c r="J32" s="200"/>
      <c r="K32" s="200">
        <f>+(K27-K19)/(1-K19)</f>
        <v>0.7153256502567379</v>
      </c>
      <c r="L32" s="200"/>
      <c r="M32" s="200">
        <f>+(M27-M19)/(1-M19)</f>
        <v>-0.7867627551373193</v>
      </c>
      <c r="N32" s="200"/>
      <c r="O32" s="201">
        <f>+(O27-O19)/(1-O19)</f>
        <v>0.31961609770732957</v>
      </c>
      <c r="P32" s="192"/>
    </row>
    <row r="33" spans="1:16" s="193" customFormat="1" ht="19.5" customHeight="1" hidden="1">
      <c r="A33" s="191"/>
      <c r="B33" s="218"/>
      <c r="C33" s="202" t="s">
        <v>70</v>
      </c>
      <c r="D33" s="194"/>
      <c r="E33" s="195"/>
      <c r="F33" s="194"/>
      <c r="G33" s="196">
        <f>IF(G32&gt;0,G32,0)</f>
        <v>0.843598409307423</v>
      </c>
      <c r="H33" s="196">
        <f aca="true" t="shared" si="0" ref="H33:O33">IF(H32&gt;0,H32,0)</f>
        <v>0.8981606433555479</v>
      </c>
      <c r="I33" s="196">
        <f t="shared" si="0"/>
        <v>0.47946059040593375</v>
      </c>
      <c r="J33" s="196"/>
      <c r="K33" s="196">
        <f t="shared" si="0"/>
        <v>0.7153256502567379</v>
      </c>
      <c r="L33" s="196"/>
      <c r="M33" s="196">
        <f t="shared" si="0"/>
        <v>0</v>
      </c>
      <c r="N33" s="196"/>
      <c r="O33" s="203">
        <f t="shared" si="0"/>
        <v>0.31961609770732957</v>
      </c>
      <c r="P33" s="192"/>
    </row>
    <row r="34" spans="1:16" s="193" customFormat="1" ht="19.5" customHeight="1" hidden="1">
      <c r="A34" s="191"/>
      <c r="B34" s="218"/>
      <c r="C34" s="202" t="s">
        <v>71</v>
      </c>
      <c r="D34" s="194"/>
      <c r="E34" s="195"/>
      <c r="F34" s="194"/>
      <c r="G34" s="196">
        <f>+(G20-G29)/G20</f>
        <v>0.545294365060419</v>
      </c>
      <c r="H34" s="196">
        <f>+(H20-H29)/H20</f>
        <v>0.48993579566827977</v>
      </c>
      <c r="I34" s="196">
        <f>+(I20-I29)/I20</f>
        <v>0.32499758927710454</v>
      </c>
      <c r="J34" s="196"/>
      <c r="K34" s="196">
        <f>+(K20-K29)/K20</f>
        <v>0.7346938775510203</v>
      </c>
      <c r="L34" s="196"/>
      <c r="M34" s="196">
        <f>+(M20-M29)/M20</f>
        <v>0.7771952817824378</v>
      </c>
      <c r="N34" s="196"/>
      <c r="O34" s="203">
        <f>+(O20-O29)/O20</f>
        <v>-0.08297499601847438</v>
      </c>
      <c r="P34" s="192"/>
    </row>
    <row r="35" spans="1:16" s="193" customFormat="1" ht="19.5" customHeight="1" hidden="1">
      <c r="A35" s="191"/>
      <c r="B35" s="218"/>
      <c r="C35" s="202" t="s">
        <v>72</v>
      </c>
      <c r="D35" s="194"/>
      <c r="E35" s="195"/>
      <c r="F35" s="194"/>
      <c r="G35" s="196">
        <f>+G34+G33</f>
        <v>1.388892774367842</v>
      </c>
      <c r="H35" s="196">
        <f aca="true" t="shared" si="1" ref="H35:O35">+H34+H33</f>
        <v>1.3880964390238277</v>
      </c>
      <c r="I35" s="196">
        <f t="shared" si="1"/>
        <v>0.8044581796830383</v>
      </c>
      <c r="J35" s="196"/>
      <c r="K35" s="196">
        <f t="shared" si="1"/>
        <v>1.4500195278077581</v>
      </c>
      <c r="L35" s="196"/>
      <c r="M35" s="196">
        <f t="shared" si="1"/>
        <v>0.7771952817824378</v>
      </c>
      <c r="N35" s="196"/>
      <c r="O35" s="203">
        <f t="shared" si="1"/>
        <v>0.2366411016888552</v>
      </c>
      <c r="P35" s="192"/>
    </row>
    <row r="36" spans="1:16" s="193" customFormat="1" ht="19.5" customHeight="1" hidden="1">
      <c r="A36" s="191"/>
      <c r="B36" s="218"/>
      <c r="C36" s="202" t="s">
        <v>70</v>
      </c>
      <c r="D36" s="194"/>
      <c r="E36" s="195"/>
      <c r="F36" s="194"/>
      <c r="G36" s="196">
        <f>IF(G35&gt;0,G35,0)</f>
        <v>1.388892774367842</v>
      </c>
      <c r="H36" s="196">
        <f aca="true" t="shared" si="2" ref="H36:O36">IF(H35&gt;0,H35,0)</f>
        <v>1.3880964390238277</v>
      </c>
      <c r="I36" s="196">
        <f t="shared" si="2"/>
        <v>0.8044581796830383</v>
      </c>
      <c r="J36" s="196"/>
      <c r="K36" s="196">
        <f t="shared" si="2"/>
        <v>1.4500195278077581</v>
      </c>
      <c r="L36" s="196"/>
      <c r="M36" s="196">
        <f t="shared" si="2"/>
        <v>0.7771952817824378</v>
      </c>
      <c r="N36" s="196"/>
      <c r="O36" s="203">
        <f t="shared" si="2"/>
        <v>0.2366411016888552</v>
      </c>
      <c r="P36" s="192"/>
    </row>
    <row r="37" spans="1:16" s="193" customFormat="1" ht="19.5" customHeight="1" hidden="1">
      <c r="A37" s="191"/>
      <c r="B37" s="218"/>
      <c r="C37" s="202" t="s">
        <v>73</v>
      </c>
      <c r="D37" s="194"/>
      <c r="E37" s="195"/>
      <c r="F37" s="194"/>
      <c r="G37" s="196">
        <f>+G36*G24*G18</f>
        <v>267013.99698154145</v>
      </c>
      <c r="H37" s="196">
        <f aca="true" t="shared" si="3" ref="H37:O37">+H36*H24*H18</f>
        <v>32615.792482236982</v>
      </c>
      <c r="I37" s="196">
        <f t="shared" si="3"/>
        <v>11890.56450319934</v>
      </c>
      <c r="J37" s="196"/>
      <c r="K37" s="196">
        <f t="shared" si="3"/>
        <v>112786.28892365974</v>
      </c>
      <c r="L37" s="196"/>
      <c r="M37" s="196">
        <f t="shared" si="3"/>
        <v>12119.31042857143</v>
      </c>
      <c r="N37" s="196"/>
      <c r="O37" s="203">
        <f t="shared" si="3"/>
        <v>7920.330345305646</v>
      </c>
      <c r="P37" s="192"/>
    </row>
    <row r="38" spans="1:16" s="193" customFormat="1" ht="19.5" customHeight="1" hidden="1" thickBot="1">
      <c r="A38" s="191"/>
      <c r="B38" s="218"/>
      <c r="C38" s="204" t="s">
        <v>70</v>
      </c>
      <c r="D38" s="205"/>
      <c r="E38" s="206"/>
      <c r="F38" s="205"/>
      <c r="G38" s="207">
        <f>IF(G37&gt;0,G37,0)</f>
        <v>267013.99698154145</v>
      </c>
      <c r="H38" s="207">
        <f aca="true" t="shared" si="4" ref="H38:O38">IF(H37&gt;0,H37,0)</f>
        <v>32615.792482236982</v>
      </c>
      <c r="I38" s="207">
        <f t="shared" si="4"/>
        <v>11890.56450319934</v>
      </c>
      <c r="J38" s="208"/>
      <c r="K38" s="207">
        <f t="shared" si="4"/>
        <v>112786.28892365974</v>
      </c>
      <c r="L38" s="208"/>
      <c r="M38" s="207">
        <f t="shared" si="4"/>
        <v>12119.31042857143</v>
      </c>
      <c r="N38" s="208"/>
      <c r="O38" s="209">
        <f t="shared" si="4"/>
        <v>7920.330345305646</v>
      </c>
      <c r="P38" s="192"/>
    </row>
    <row r="39" spans="1:16" s="100" customFormat="1" ht="19.5" customHeight="1" hidden="1" thickTop="1">
      <c r="A39" s="95"/>
      <c r="B39" s="96"/>
      <c r="C39" s="189"/>
      <c r="D39" s="122"/>
      <c r="E39" s="123"/>
      <c r="F39" s="122"/>
      <c r="G39" s="190"/>
      <c r="H39" s="190"/>
      <c r="I39" s="190"/>
      <c r="J39" s="190"/>
      <c r="K39" s="190"/>
      <c r="L39" s="190"/>
      <c r="M39" s="190"/>
      <c r="N39" s="190"/>
      <c r="O39" s="190"/>
      <c r="P39" s="99"/>
    </row>
    <row r="40" spans="1:16" s="100" customFormat="1" ht="19.5" customHeight="1" thickBot="1" thickTop="1">
      <c r="A40" s="95"/>
      <c r="B40" s="96"/>
      <c r="C40" s="95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99"/>
    </row>
    <row r="41" spans="1:16" s="112" customFormat="1" ht="19.5" customHeight="1" thickBot="1" thickTop="1">
      <c r="A41" s="108"/>
      <c r="B41" s="109"/>
      <c r="C41" s="108"/>
      <c r="D41" s="219" t="s">
        <v>27</v>
      </c>
      <c r="E41" s="220"/>
      <c r="F41" s="108"/>
      <c r="G41" s="110">
        <f>G38</f>
        <v>267013.99698154145</v>
      </c>
      <c r="H41" s="110">
        <f>H38</f>
        <v>32615.792482236982</v>
      </c>
      <c r="I41" s="110">
        <f>I38</f>
        <v>11890.56450319934</v>
      </c>
      <c r="J41" s="145"/>
      <c r="K41" s="110">
        <f>K38</f>
        <v>112786.28892365974</v>
      </c>
      <c r="L41" s="145"/>
      <c r="M41" s="110">
        <f>M38</f>
        <v>12119.31042857143</v>
      </c>
      <c r="N41" s="145"/>
      <c r="O41" s="110">
        <f>O38</f>
        <v>7920.330345305646</v>
      </c>
      <c r="P41" s="111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5"/>
      <c r="I42" s="88"/>
      <c r="J42" s="88"/>
      <c r="K42" s="87"/>
      <c r="L42" s="88"/>
      <c r="M42" s="87"/>
      <c r="N42" s="88"/>
      <c r="O42" s="87"/>
      <c r="P42" s="5"/>
    </row>
    <row r="43" spans="1:16" s="4" customFormat="1" ht="15.75">
      <c r="A43" s="3"/>
      <c r="B43" s="41"/>
      <c r="C43" s="3"/>
      <c r="D43" s="91" t="s">
        <v>21</v>
      </c>
      <c r="E43" s="91"/>
      <c r="F43" s="91"/>
      <c r="G43" s="79"/>
      <c r="H43" s="85"/>
      <c r="I43" s="88"/>
      <c r="J43" s="88"/>
      <c r="K43" s="93" t="s">
        <v>35</v>
      </c>
      <c r="L43" s="88"/>
      <c r="M43" s="94"/>
      <c r="N43" s="88"/>
      <c r="O43" s="173" t="str">
        <f>+TOTAL!B13</f>
        <v>mayo de 2006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5"/>
      <c r="I44" s="88"/>
      <c r="J44" s="88"/>
      <c r="K44" s="86"/>
      <c r="L44" s="88"/>
      <c r="M44" s="87"/>
      <c r="N44" s="88"/>
      <c r="O44" s="87"/>
      <c r="P44" s="5"/>
    </row>
    <row r="45" spans="1:16" s="4" customFormat="1" ht="12.75">
      <c r="A45" s="3"/>
      <c r="B45" s="41"/>
      <c r="C45" s="3"/>
      <c r="D45" s="90" t="s">
        <v>19</v>
      </c>
      <c r="E45" s="90"/>
      <c r="F45" s="90"/>
      <c r="G45" s="79"/>
      <c r="H45" s="85"/>
      <c r="I45" s="88"/>
      <c r="J45" s="88"/>
      <c r="K45" s="90" t="s">
        <v>34</v>
      </c>
      <c r="L45" s="88"/>
      <c r="M45" s="87"/>
      <c r="N45" s="88"/>
      <c r="O45" s="87"/>
      <c r="P45" s="5"/>
    </row>
    <row r="46" spans="1:16" s="4" customFormat="1" ht="12.75">
      <c r="A46" s="3"/>
      <c r="B46" s="41"/>
      <c r="C46" s="3"/>
      <c r="D46" s="90" t="s">
        <v>20</v>
      </c>
      <c r="E46" s="90"/>
      <c r="F46" s="90"/>
      <c r="G46" s="79"/>
      <c r="H46" s="85"/>
      <c r="I46" s="88"/>
      <c r="J46" s="88"/>
      <c r="K46" s="90" t="s">
        <v>22</v>
      </c>
      <c r="L46" s="88"/>
      <c r="M46" s="87"/>
      <c r="N46" s="88"/>
      <c r="O46" s="87"/>
      <c r="P46" s="5"/>
    </row>
    <row r="47" spans="1:16" s="4" customFormat="1" ht="12.75">
      <c r="A47" s="3"/>
      <c r="B47" s="41"/>
      <c r="C47" s="3"/>
      <c r="D47" s="90" t="s">
        <v>67</v>
      </c>
      <c r="E47" s="90"/>
      <c r="F47" s="90"/>
      <c r="G47" s="79"/>
      <c r="H47" s="85"/>
      <c r="I47" s="88"/>
      <c r="J47" s="88"/>
      <c r="K47" s="90" t="s">
        <v>29</v>
      </c>
      <c r="L47" s="88"/>
      <c r="M47" s="87"/>
      <c r="N47" s="88"/>
      <c r="O47" s="87"/>
      <c r="P47" s="5"/>
    </row>
    <row r="48" spans="1:16" s="4" customFormat="1" ht="12.75">
      <c r="A48" s="3"/>
      <c r="B48" s="41"/>
      <c r="C48" s="3"/>
      <c r="D48" s="90" t="s">
        <v>28</v>
      </c>
      <c r="E48" s="90"/>
      <c r="F48" s="90"/>
      <c r="G48" s="79"/>
      <c r="H48" s="89"/>
      <c r="I48" s="88"/>
      <c r="J48" s="88"/>
      <c r="K48" s="90" t="s">
        <v>30</v>
      </c>
      <c r="L48" s="88"/>
      <c r="M48" s="88"/>
      <c r="N48" s="88"/>
      <c r="O48" s="88"/>
      <c r="P48" s="5"/>
    </row>
    <row r="49" spans="1:16" s="4" customFormat="1" ht="12.75">
      <c r="A49" s="3"/>
      <c r="B49" s="41"/>
      <c r="C49" s="3"/>
      <c r="D49" s="90"/>
      <c r="E49" s="90"/>
      <c r="F49" s="90"/>
      <c r="G49" s="79"/>
      <c r="H49" s="89"/>
      <c r="I49" s="88"/>
      <c r="J49" s="88"/>
      <c r="K49" s="90"/>
      <c r="L49" s="88"/>
      <c r="M49" s="88"/>
      <c r="N49" s="88"/>
      <c r="O49" s="88"/>
      <c r="P49" s="5"/>
    </row>
    <row r="50" spans="1:16" s="4" customFormat="1" ht="12.75">
      <c r="A50" s="3"/>
      <c r="B50" s="41"/>
      <c r="C50" s="146" t="s">
        <v>52</v>
      </c>
      <c r="D50" s="78" t="s">
        <v>53</v>
      </c>
      <c r="G50" s="7"/>
      <c r="H50" s="211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8"/>
      <c r="F53" s="178"/>
      <c r="G53" s="178"/>
      <c r="H53" s="178"/>
      <c r="I53" s="178"/>
      <c r="J53" s="175"/>
      <c r="K53" s="178"/>
      <c r="L53" s="175"/>
      <c r="M53" s="178"/>
      <c r="N53" s="175"/>
      <c r="O53" s="178"/>
      <c r="P53" s="178"/>
      <c r="Q53" s="178"/>
      <c r="R53" s="178"/>
      <c r="S53" s="175"/>
    </row>
    <row r="54" spans="5:19" ht="12.75"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5"/>
    </row>
    <row r="55" spans="5:19" ht="12.75"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5"/>
    </row>
    <row r="56" spans="5:19" ht="12.75">
      <c r="E56" s="178"/>
      <c r="F56" s="178"/>
      <c r="G56" s="178"/>
      <c r="H56" s="210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5"/>
    </row>
    <row r="57" spans="5:19" ht="12.75">
      <c r="E57" s="178"/>
      <c r="F57" s="178"/>
      <c r="G57" s="178"/>
      <c r="H57" s="210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5"/>
    </row>
    <row r="58" spans="5:19" ht="12.75"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5"/>
    </row>
    <row r="59" spans="5:16" ht="12.75"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</row>
    <row r="60" spans="5:16" ht="12.75"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5"/>
    </row>
    <row r="61" spans="6:16" ht="12.75">
      <c r="F61" s="175"/>
      <c r="G61" s="176"/>
      <c r="H61" s="176"/>
      <c r="I61" s="176"/>
      <c r="J61" s="176"/>
      <c r="K61" s="176"/>
      <c r="L61" s="176"/>
      <c r="M61" s="175"/>
      <c r="N61" s="175"/>
      <c r="O61" s="175"/>
      <c r="P61" s="176"/>
    </row>
    <row r="62" spans="6:16" ht="12.75">
      <c r="F62" s="175"/>
      <c r="G62" s="177"/>
      <c r="H62" s="177"/>
      <c r="I62" s="177"/>
      <c r="J62" s="177"/>
      <c r="K62" s="177"/>
      <c r="L62" s="177"/>
      <c r="M62" s="175"/>
      <c r="N62" s="175"/>
      <c r="O62" s="175"/>
      <c r="P62" s="179"/>
    </row>
    <row r="63" spans="6:16" ht="12.75"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</row>
  </sheetData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2008-10-02T16:00:56Z</cp:lastPrinted>
  <dcterms:created xsi:type="dcterms:W3CDTF">1998-04-21T14:04:37Z</dcterms:created>
  <dcterms:modified xsi:type="dcterms:W3CDTF">2009-02-09T12:12:16Z</dcterms:modified>
  <cp:category/>
  <cp:version/>
  <cp:contentType/>
  <cp:contentStatus/>
</cp:coreProperties>
</file>