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764" activeTab="1"/>
  </bookViews>
  <sheets>
    <sheet name="TOT-0406" sheetId="1" r:id="rId1"/>
    <sheet name="SA-TIBA-04 (1)" sheetId="2" r:id="rId2"/>
  </sheets>
  <definedNames>
    <definedName name="_xlnm.Print_Area" localSheetId="1">'SA-TIBA-04 (1)'!$A$1:$U$45</definedName>
    <definedName name="_xlnm.Print_Area" localSheetId="0">'TOT-0406'!$A$1:$K$25</definedName>
    <definedName name="DD">[0]!DD</definedName>
    <definedName name="DDD">[0]!DDD</definedName>
    <definedName name="DISTROCUYO">[0]!DISTROCUYO</definedName>
    <definedName name="INICIO" localSheetId="1">'SA-TIBA-04 (1)'!INICIO</definedName>
    <definedName name="INICIO" localSheetId="0">'TOT-0406'!INICIO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SNOA">[0]!TRANSNOA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<sst xmlns="http://schemas.openxmlformats.org/spreadsheetml/2006/main" count="48" uniqueCount="43">
  <si>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ENTE NACIONAL REGULADOR </t>
  </si>
  <si>
    <t>DE LA ELECTRICIDAD</t>
  </si>
  <si>
    <t>2.-</t>
  </si>
  <si>
    <t>CONEXIÓN</t>
  </si>
  <si>
    <t>Salidas</t>
  </si>
  <si>
    <t xml:space="preserve">TOTAL </t>
  </si>
  <si>
    <t>N°</t>
  </si>
  <si>
    <t>U
[kV]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</si>
  <si>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</si>
  <si>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</si>
  <si>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</si>
  <si>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</si>
  <si>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</si>
  <si>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</si>
  <si>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</si>
  <si>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ESTACIÓN
TRANSFORMADORA</t>
  </si>
  <si>
    <t>EQUIPO</t>
  </si>
  <si>
    <t>Mtos.
Indisp.</t>
  </si>
  <si>
    <t>AUT.</t>
  </si>
  <si>
    <t>PENALIZAC. FORZADA
Por Salida       hs. Restantes</t>
  </si>
  <si>
    <t>Hs.
Indisp.</t>
  </si>
  <si>
    <t>K</t>
  </si>
  <si>
    <t>TRANSENER S.A.</t>
  </si>
  <si>
    <t>SISTEMA DE TRANSPORTE DE ENERGÍA ELÉCTRICA EN ALTA TENSIÓN</t>
  </si>
  <si>
    <t>Transportista Independiente TIBA</t>
  </si>
  <si>
    <t>SISTEMA DE TRANSPORTE DE ENERGÍA ELÉCTRICA EN ALTA TENSIÓN - TRANSENER S.A.</t>
  </si>
  <si>
    <t>PENALIZAC.
PROGRAM.</t>
  </si>
  <si>
    <t>Informó
enTérm.</t>
  </si>
  <si>
    <t>Coef</t>
  </si>
  <si>
    <t xml:space="preserve">Salida en 500 kV  en $/h </t>
  </si>
  <si>
    <t>Salida en 220 kV en $/h</t>
  </si>
  <si>
    <t>Salida en 132 kV  en $/h</t>
  </si>
  <si>
    <t xml:space="preserve"> 2.2.2.- Transportista Independiente T.I.B.A.</t>
  </si>
  <si>
    <t>P</t>
  </si>
  <si>
    <t>OLAVARRIA</t>
  </si>
  <si>
    <t>SALIDA Salida a Henderson     IN</t>
  </si>
  <si>
    <t>BAHIA BLANCA</t>
  </si>
  <si>
    <t xml:space="preserve"> SALIDA PETROQUIMICA 3         IN</t>
  </si>
  <si>
    <t>Desde el 01 al 30 de abril de 2006</t>
  </si>
  <si>
    <t>Valores remuneratorios según Decretos PEN  1462/05 y 1460/05</t>
  </si>
  <si>
    <t xml:space="preserve">P - PROGRAMADA        </t>
  </si>
  <si>
    <t>TOTAL DE PENALIZACIONES - TRANSPORTISTA INDEPENDIENTE</t>
  </si>
  <si>
    <t>ANEXO V.2. a la Resolución E.N.R.E.  N° 121 /2009.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</si>
</sst>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56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0"/>
    </font>
    <font>
      <b/>
      <sz val="16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b/>
      <sz val="10"/>
      <color indexed="56"/>
      <name val="Times New Roman"/>
      <family val="1"/>
    </font>
    <font>
      <b/>
      <u val="single"/>
      <sz val="7"/>
      <name val="Times New Roman"/>
      <family val="1"/>
    </font>
    <font>
      <sz val="11"/>
      <color indexed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3" fillId="0" borderId="0" xfId="0" applyFont="1" applyFill="1" applyBorder="1" applyAlignment="1" applyProtection="1">
      <alignment horizontal="centerContinuous"/>
      <protection/>
    </xf>
    <xf numFmtId="0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23" fillId="0" borderId="5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2" fillId="0" borderId="0" xfId="0" applyNumberFormat="1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2" fillId="0" borderId="1" xfId="0" applyFont="1" applyBorder="1" applyAlignment="1">
      <alignment/>
    </xf>
    <xf numFmtId="0" fontId="24" fillId="0" borderId="0" xfId="0" applyNumberFormat="1" applyFont="1" applyBorder="1" applyAlignment="1">
      <alignment horizontal="right"/>
    </xf>
    <xf numFmtId="7" fontId="24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6" xfId="0" applyFont="1" applyBorder="1" applyAlignment="1">
      <alignment horizontal="center"/>
    </xf>
    <xf numFmtId="7" fontId="24" fillId="0" borderId="7" xfId="0" applyNumberFormat="1" applyFont="1" applyBorder="1" applyAlignment="1">
      <alignment horizontal="center"/>
    </xf>
    <xf numFmtId="0" fontId="21" fillId="0" borderId="8" xfId="0" applyFont="1" applyBorder="1" applyAlignment="1">
      <alignment/>
    </xf>
    <xf numFmtId="0" fontId="21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7" fontId="21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1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6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7" fontId="12" fillId="0" borderId="12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Continuous"/>
    </xf>
    <xf numFmtId="7" fontId="24" fillId="0" borderId="0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2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>
      <alignment horizontal="center"/>
    </xf>
    <xf numFmtId="0" fontId="32" fillId="0" borderId="0" xfId="0" applyFont="1" applyBorder="1" applyAlignment="1" applyProtection="1">
      <alignment horizontal="left" vertical="top"/>
      <protection/>
    </xf>
    <xf numFmtId="0" fontId="30" fillId="0" borderId="0" xfId="0" applyFont="1" applyBorder="1" applyAlignment="1">
      <alignment/>
    </xf>
    <xf numFmtId="0" fontId="30" fillId="0" borderId="5" xfId="0" applyFont="1" applyBorder="1" applyAlignment="1">
      <alignment/>
    </xf>
    <xf numFmtId="0" fontId="30" fillId="0" borderId="0" xfId="0" applyFont="1" applyAlignment="1">
      <alignment/>
    </xf>
    <xf numFmtId="0" fontId="34" fillId="2" borderId="12" xfId="0" applyFont="1" applyFill="1" applyBorder="1" applyAlignment="1" applyProtection="1">
      <alignment horizontal="center" vertical="center"/>
      <protection/>
    </xf>
    <xf numFmtId="168" fontId="35" fillId="2" borderId="2" xfId="0" applyNumberFormat="1" applyFont="1" applyFill="1" applyBorder="1" applyAlignment="1" applyProtection="1">
      <alignment horizontal="center"/>
      <protection/>
    </xf>
    <xf numFmtId="168" fontId="35" fillId="2" borderId="14" xfId="0" applyNumberFormat="1" applyFont="1" applyFill="1" applyBorder="1" applyAlignment="1" applyProtection="1">
      <alignment horizontal="center"/>
      <protection/>
    </xf>
    <xf numFmtId="0" fontId="26" fillId="0" borderId="12" xfId="0" applyFont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horizontal="right" vertical="top"/>
    </xf>
    <xf numFmtId="0" fontId="11" fillId="0" borderId="15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14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168" fontId="39" fillId="3" borderId="2" xfId="0" applyNumberFormat="1" applyFont="1" applyFill="1" applyBorder="1" applyAlignment="1" applyProtection="1" quotePrefix="1">
      <alignment horizontal="center"/>
      <protection locked="0"/>
    </xf>
    <xf numFmtId="168" fontId="39" fillId="3" borderId="14" xfId="0" applyNumberFormat="1" applyFont="1" applyFill="1" applyBorder="1" applyAlignment="1" applyProtection="1" quotePrefix="1">
      <alignment horizontal="center"/>
      <protection locked="0"/>
    </xf>
    <xf numFmtId="0" fontId="24" fillId="0" borderId="0" xfId="0" applyFont="1" applyBorder="1" applyAlignment="1">
      <alignment horizontal="center"/>
    </xf>
    <xf numFmtId="181" fontId="24" fillId="0" borderId="0" xfId="0" applyNumberFormat="1" applyFont="1" applyBorder="1" applyAlignment="1">
      <alignment horizontal="right"/>
    </xf>
    <xf numFmtId="182" fontId="24" fillId="0" borderId="0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right"/>
    </xf>
    <xf numFmtId="181" fontId="24" fillId="0" borderId="0" xfId="0" applyNumberFormat="1" applyFont="1" applyBorder="1" applyAlignment="1">
      <alignment horizontal="left"/>
    </xf>
    <xf numFmtId="182" fontId="22" fillId="0" borderId="0" xfId="0" applyNumberFormat="1" applyFont="1" applyBorder="1" applyAlignment="1">
      <alignment/>
    </xf>
    <xf numFmtId="0" fontId="46" fillId="0" borderId="0" xfId="0" applyNumberFormat="1" applyFont="1" applyBorder="1" applyAlignment="1">
      <alignment horizontal="left"/>
    </xf>
    <xf numFmtId="0" fontId="4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6" fillId="0" borderId="6" xfId="0" applyFont="1" applyBorder="1" applyAlignment="1" applyProtection="1">
      <alignment horizontal="center" vertical="center"/>
      <protection/>
    </xf>
    <xf numFmtId="0" fontId="47" fillId="5" borderId="6" xfId="0" applyFont="1" applyFill="1" applyBorder="1" applyAlignment="1" applyProtection="1">
      <alignment horizontal="centerContinuous" vertical="center" wrapText="1"/>
      <protection/>
    </xf>
    <xf numFmtId="168" fontId="48" fillId="5" borderId="16" xfId="0" applyNumberFormat="1" applyFont="1" applyFill="1" applyBorder="1" applyAlignment="1" applyProtection="1" quotePrefix="1">
      <alignment horizontal="center"/>
      <protection/>
    </xf>
    <xf numFmtId="7" fontId="33" fillId="0" borderId="0" xfId="0" applyNumberFormat="1" applyFont="1" applyFill="1" applyBorder="1" applyAlignment="1">
      <alignment horizontal="right"/>
    </xf>
    <xf numFmtId="0" fontId="35" fillId="2" borderId="2" xfId="0" applyFont="1" applyFill="1" applyBorder="1" applyAlignment="1" applyProtection="1">
      <alignment horizontal="center"/>
      <protection/>
    </xf>
    <xf numFmtId="168" fontId="7" fillId="0" borderId="17" xfId="0" applyNumberFormat="1" applyFont="1" applyBorder="1" applyAlignment="1" applyProtection="1">
      <alignment horizontal="center"/>
      <protection locked="0"/>
    </xf>
    <xf numFmtId="164" fontId="9" fillId="0" borderId="14" xfId="0" applyNumberFormat="1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Border="1" applyAlignment="1" applyProtection="1">
      <alignment horizontal="centerContinuous"/>
      <protection/>
    </xf>
    <xf numFmtId="0" fontId="23" fillId="0" borderId="1" xfId="0" applyFont="1" applyBorder="1" applyAlignment="1">
      <alignment horizontal="centerContinuous"/>
    </xf>
    <xf numFmtId="0" fontId="25" fillId="0" borderId="5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Border="1" applyAlignment="1" applyProtection="1">
      <alignment horizontal="centerContinuous"/>
      <protection/>
    </xf>
    <xf numFmtId="0" fontId="25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6" xfId="0" applyFont="1" applyBorder="1" applyAlignment="1" applyProtection="1">
      <alignment horizontal="left" vertical="center"/>
      <protection/>
    </xf>
    <xf numFmtId="174" fontId="0" fillId="0" borderId="7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74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7" fillId="0" borderId="19" xfId="0" applyFont="1" applyBorder="1" applyAlignment="1">
      <alignment horizontal="center"/>
    </xf>
    <xf numFmtId="0" fontId="11" fillId="0" borderId="19" xfId="0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68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45" fillId="0" borderId="19" xfId="0" applyNumberFormat="1" applyFont="1" applyBorder="1" applyAlignment="1">
      <alignment horizontal="center"/>
    </xf>
    <xf numFmtId="168" fontId="9" fillId="0" borderId="19" xfId="0" applyNumberFormat="1" applyFont="1" applyBorder="1" applyAlignment="1" applyProtection="1" quotePrefix="1">
      <alignment horizontal="center"/>
      <protection/>
    </xf>
    <xf numFmtId="168" fontId="7" fillId="0" borderId="19" xfId="0" applyNumberFormat="1" applyFont="1" applyBorder="1" applyAlignment="1">
      <alignment horizontal="center"/>
    </xf>
    <xf numFmtId="168" fontId="49" fillId="0" borderId="19" xfId="0" applyNumberFormat="1" applyFont="1" applyFill="1" applyBorder="1" applyAlignment="1">
      <alignment horizontal="center"/>
    </xf>
    <xf numFmtId="0" fontId="26" fillId="0" borderId="7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  <protection/>
    </xf>
    <xf numFmtId="0" fontId="36" fillId="6" borderId="12" xfId="0" applyFont="1" applyFill="1" applyBorder="1" applyAlignment="1">
      <alignment horizontal="center" vertical="center" wrapText="1"/>
    </xf>
    <xf numFmtId="0" fontId="47" fillId="5" borderId="7" xfId="0" applyFont="1" applyFill="1" applyBorder="1" applyAlignment="1">
      <alignment horizontal="centerContinuous" vertical="center"/>
    </xf>
    <xf numFmtId="0" fontId="11" fillId="0" borderId="2" xfId="0" applyFont="1" applyBorder="1" applyAlignment="1" applyProtection="1">
      <alignment horizontal="center"/>
      <protection/>
    </xf>
    <xf numFmtId="0" fontId="38" fillId="4" borderId="21" xfId="0" applyFont="1" applyFill="1" applyBorder="1" applyAlignment="1" applyProtection="1">
      <alignment horizontal="center"/>
      <protection/>
    </xf>
    <xf numFmtId="0" fontId="50" fillId="6" borderId="21" xfId="0" applyFont="1" applyFill="1" applyBorder="1" applyAlignment="1" applyProtection="1">
      <alignment horizontal="center"/>
      <protection/>
    </xf>
    <xf numFmtId="168" fontId="48" fillId="5" borderId="22" xfId="0" applyNumberFormat="1" applyFont="1" applyFill="1" applyBorder="1" applyAlignment="1" applyProtection="1" quotePrefix="1">
      <alignment horizontal="center"/>
      <protection/>
    </xf>
    <xf numFmtId="168" fontId="48" fillId="5" borderId="23" xfId="0" applyNumberFormat="1" applyFont="1" applyFill="1" applyBorder="1" applyAlignment="1" applyProtection="1" quotePrefix="1">
      <alignment horizontal="center"/>
      <protection/>
    </xf>
    <xf numFmtId="168" fontId="39" fillId="3" borderId="21" xfId="0" applyNumberFormat="1" applyFont="1" applyFill="1" applyBorder="1" applyAlignment="1" applyProtection="1" quotePrefix="1">
      <alignment horizontal="center"/>
      <protection/>
    </xf>
    <xf numFmtId="7" fontId="52" fillId="0" borderId="2" xfId="0" applyNumberFormat="1" applyFont="1" applyBorder="1" applyAlignment="1" applyProtection="1">
      <alignment/>
      <protection/>
    </xf>
    <xf numFmtId="0" fontId="11" fillId="0" borderId="24" xfId="0" applyFont="1" applyBorder="1" applyAlignment="1" applyProtection="1">
      <alignment horizontal="center"/>
      <protection/>
    </xf>
    <xf numFmtId="0" fontId="35" fillId="2" borderId="24" xfId="0" applyFont="1" applyFill="1" applyBorder="1" applyAlignment="1" applyProtection="1">
      <alignment horizontal="center"/>
      <protection/>
    </xf>
    <xf numFmtId="0" fontId="38" fillId="4" borderId="2" xfId="0" applyFont="1" applyFill="1" applyBorder="1" applyAlignment="1" applyProtection="1">
      <alignment horizontal="center"/>
      <protection/>
    </xf>
    <xf numFmtId="0" fontId="50" fillId="6" borderId="2" xfId="0" applyFont="1" applyFill="1" applyBorder="1" applyAlignment="1" applyProtection="1">
      <alignment horizontal="center"/>
      <protection/>
    </xf>
    <xf numFmtId="168" fontId="48" fillId="5" borderId="25" xfId="0" applyNumberFormat="1" applyFont="1" applyFill="1" applyBorder="1" applyAlignment="1" applyProtection="1" quotePrefix="1">
      <alignment horizontal="center"/>
      <protection/>
    </xf>
    <xf numFmtId="168" fontId="39" fillId="3" borderId="2" xfId="0" applyNumberFormat="1" applyFont="1" applyFill="1" applyBorder="1" applyAlignment="1" applyProtection="1" quotePrefix="1">
      <alignment horizontal="center"/>
      <protection/>
    </xf>
    <xf numFmtId="168" fontId="28" fillId="0" borderId="2" xfId="0" applyNumberFormat="1" applyFont="1" applyFill="1" applyBorder="1" applyAlignment="1">
      <alignment horizontal="center"/>
    </xf>
    <xf numFmtId="0" fontId="11" fillId="0" borderId="24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16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38" fillId="4" borderId="2" xfId="0" applyNumberFormat="1" applyFont="1" applyFill="1" applyBorder="1" applyAlignment="1" applyProtection="1">
      <alignment horizontal="center"/>
      <protection locked="0"/>
    </xf>
    <xf numFmtId="2" fontId="50" fillId="6" borderId="2" xfId="0" applyNumberFormat="1" applyFont="1" applyFill="1" applyBorder="1" applyAlignment="1" applyProtection="1">
      <alignment horizontal="center"/>
      <protection locked="0"/>
    </xf>
    <xf numFmtId="168" fontId="48" fillId="5" borderId="16" xfId="0" applyNumberFormat="1" applyFont="1" applyFill="1" applyBorder="1" applyAlignment="1" applyProtection="1" quotePrefix="1">
      <alignment horizontal="center"/>
      <protection locked="0"/>
    </xf>
    <xf numFmtId="168" fontId="48" fillId="5" borderId="25" xfId="0" applyNumberFormat="1" applyFont="1" applyFill="1" applyBorder="1" applyAlignment="1" applyProtection="1" quotePrefix="1">
      <alignment horizontal="center"/>
      <protection locked="0"/>
    </xf>
    <xf numFmtId="4" fontId="28" fillId="0" borderId="2" xfId="0" applyNumberFormat="1" applyFont="1" applyFill="1" applyBorder="1" applyAlignment="1">
      <alignment horizontal="right"/>
    </xf>
    <xf numFmtId="168" fontId="7" fillId="0" borderId="26" xfId="0" applyNumberFormat="1" applyFont="1" applyBorder="1" applyAlignment="1" applyProtection="1">
      <alignment horizontal="center"/>
      <protection locked="0"/>
    </xf>
    <xf numFmtId="168" fontId="7" fillId="0" borderId="26" xfId="0" applyNumberFormat="1" applyFont="1" applyBorder="1" applyAlignment="1" applyProtection="1">
      <alignment horizontal="center"/>
      <protection/>
    </xf>
    <xf numFmtId="164" fontId="38" fillId="4" borderId="14" xfId="0" applyNumberFormat="1" applyFont="1" applyFill="1" applyBorder="1" applyAlignment="1" applyProtection="1">
      <alignment horizontal="center"/>
      <protection locked="0"/>
    </xf>
    <xf numFmtId="2" fontId="50" fillId="6" borderId="14" xfId="0" applyNumberFormat="1" applyFont="1" applyFill="1" applyBorder="1" applyAlignment="1" applyProtection="1">
      <alignment horizontal="center"/>
      <protection locked="0"/>
    </xf>
    <xf numFmtId="168" fontId="48" fillId="5" borderId="27" xfId="0" applyNumberFormat="1" applyFont="1" applyFill="1" applyBorder="1" applyAlignment="1" applyProtection="1" quotePrefix="1">
      <alignment horizontal="center"/>
      <protection locked="0"/>
    </xf>
    <xf numFmtId="168" fontId="48" fillId="5" borderId="28" xfId="0" applyNumberFormat="1" applyFont="1" applyFill="1" applyBorder="1" applyAlignment="1" applyProtection="1" quotePrefix="1">
      <alignment horizontal="center"/>
      <protection locked="0"/>
    </xf>
    <xf numFmtId="7" fontId="27" fillId="0" borderId="29" xfId="0" applyNumberFormat="1" applyFont="1" applyFill="1" applyBorder="1" applyAlignment="1">
      <alignment horizontal="right"/>
    </xf>
    <xf numFmtId="4" fontId="50" fillId="6" borderId="12" xfId="0" applyNumberFormat="1" applyFont="1" applyFill="1" applyBorder="1" applyAlignment="1">
      <alignment horizontal="center"/>
    </xf>
    <xf numFmtId="4" fontId="48" fillId="5" borderId="30" xfId="0" applyNumberFormat="1" applyFont="1" applyFill="1" applyBorder="1" applyAlignment="1">
      <alignment horizontal="center"/>
    </xf>
    <xf numFmtId="4" fontId="48" fillId="5" borderId="31" xfId="0" applyNumberFormat="1" applyFont="1" applyFill="1" applyBorder="1" applyAlignment="1">
      <alignment horizontal="center"/>
    </xf>
    <xf numFmtId="4" fontId="39" fillId="3" borderId="12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30" fillId="0" borderId="1" xfId="0" applyFont="1" applyBorder="1" applyAlignment="1">
      <alignment/>
    </xf>
    <xf numFmtId="174" fontId="0" fillId="0" borderId="7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/>
    </xf>
    <xf numFmtId="182" fontId="21" fillId="0" borderId="3" xfId="0" applyNumberFormat="1" applyFont="1" applyBorder="1" applyAlignment="1">
      <alignment/>
    </xf>
    <xf numFmtId="182" fontId="23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14" fillId="0" borderId="0" xfId="0" applyFon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6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3" customWidth="1"/>
    <col min="2" max="2" width="7.7109375" style="3" customWidth="1"/>
    <col min="3" max="3" width="9.140625" style="3" customWidth="1"/>
    <col min="4" max="4" width="10.7109375" style="3" customWidth="1"/>
    <col min="5" max="5" width="9.57421875" style="3" customWidth="1"/>
    <col min="6" max="6" width="17.00390625" style="3" customWidth="1"/>
    <col min="7" max="7" width="19.8515625" style="3" customWidth="1"/>
    <col min="8" max="8" width="16.57421875" style="3" customWidth="1"/>
    <col min="9" max="9" width="15.7109375" style="3" customWidth="1"/>
    <col min="10" max="10" width="12.28125" style="3" customWidth="1"/>
    <col min="11" max="11" width="15.7109375" style="3" customWidth="1"/>
    <col min="12" max="13" width="11.421875" style="3" customWidth="1"/>
    <col min="14" max="14" width="14.140625" style="3" customWidth="1"/>
    <col min="15" max="15" width="11.421875" style="3" customWidth="1"/>
    <col min="16" max="16" width="14.7109375" style="3" customWidth="1"/>
    <col min="17" max="17" width="11.421875" style="3" customWidth="1"/>
    <col min="18" max="18" width="12.00390625" style="3" customWidth="1"/>
    <col min="19" max="16384" width="11.421875" style="3" customWidth="1"/>
  </cols>
  <sheetData>
    <row r="1" spans="1:11" s="8" customFormat="1" ht="26.25">
      <c r="A1" s="199"/>
      <c r="B1" s="9"/>
      <c r="E1" s="44"/>
      <c r="K1" s="98"/>
    </row>
    <row r="2" spans="2:10" s="8" customFormat="1" ht="26.25">
      <c r="B2" s="9" t="s">
        <v>42</v>
      </c>
      <c r="C2" s="10"/>
      <c r="D2" s="11"/>
      <c r="E2" s="11"/>
      <c r="F2" s="11"/>
      <c r="G2" s="11"/>
      <c r="H2" s="11"/>
      <c r="I2" s="11"/>
      <c r="J2" s="11"/>
    </row>
    <row r="3" spans="3:19" ht="12.75">
      <c r="C3"/>
      <c r="D3" s="12"/>
      <c r="E3" s="12"/>
      <c r="F3" s="12"/>
      <c r="G3" s="12"/>
      <c r="H3" s="12"/>
      <c r="I3" s="12"/>
      <c r="J3" s="12"/>
      <c r="P3" s="2"/>
      <c r="Q3" s="2"/>
      <c r="R3" s="2"/>
      <c r="S3" s="2"/>
    </row>
    <row r="4" spans="1:19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2:19" s="8" customFormat="1" ht="11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2:19" s="19" customFormat="1" ht="21">
      <c r="B7" s="67" t="s">
        <v>23</v>
      </c>
      <c r="C7" s="113"/>
      <c r="D7" s="114"/>
      <c r="E7" s="114"/>
      <c r="F7" s="115"/>
      <c r="G7" s="115"/>
      <c r="H7" s="115"/>
      <c r="I7" s="115"/>
      <c r="J7" s="115"/>
      <c r="K7" s="20"/>
      <c r="L7" s="20"/>
      <c r="M7" s="20"/>
      <c r="N7" s="20"/>
      <c r="O7" s="20"/>
      <c r="P7" s="20"/>
      <c r="Q7" s="20"/>
      <c r="R7" s="20"/>
      <c r="S7" s="20"/>
    </row>
    <row r="8" spans="9:19" ht="12.75"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s="19" customFormat="1" ht="21">
      <c r="B9" s="67" t="s">
        <v>22</v>
      </c>
      <c r="C9" s="113"/>
      <c r="D9" s="114"/>
      <c r="E9" s="114"/>
      <c r="F9" s="114"/>
      <c r="G9" s="114"/>
      <c r="H9" s="114"/>
      <c r="I9" s="115"/>
      <c r="J9" s="115"/>
      <c r="K9" s="20"/>
      <c r="L9" s="20"/>
      <c r="M9" s="20"/>
      <c r="N9" s="20"/>
      <c r="O9" s="20"/>
      <c r="P9" s="20"/>
      <c r="Q9" s="20"/>
      <c r="R9" s="20"/>
      <c r="S9" s="20"/>
    </row>
    <row r="10" spans="4:19" ht="12.75">
      <c r="D10" s="21"/>
      <c r="E10" s="2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s="19" customFormat="1" ht="20.25">
      <c r="B11" s="67" t="s">
        <v>41</v>
      </c>
      <c r="C11" s="116"/>
      <c r="D11" s="117"/>
      <c r="E11" s="117"/>
      <c r="F11" s="114"/>
      <c r="G11" s="114"/>
      <c r="H11" s="114"/>
      <c r="I11" s="115"/>
      <c r="J11" s="115"/>
      <c r="K11" s="20"/>
      <c r="L11" s="20"/>
      <c r="M11" s="20"/>
      <c r="N11" s="20"/>
      <c r="O11" s="20"/>
      <c r="P11" s="20"/>
      <c r="Q11" s="20"/>
      <c r="R11" s="20"/>
      <c r="S11" s="20"/>
    </row>
    <row r="12" spans="4:19" s="22" customFormat="1" ht="16.5" thickBot="1">
      <c r="D12" s="1"/>
      <c r="E12" s="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2:19" s="22" customFormat="1" ht="16.5" thickTop="1">
      <c r="B13" s="195"/>
      <c r="C13" s="24"/>
      <c r="D13" s="24"/>
      <c r="E13" s="196"/>
      <c r="F13" s="24"/>
      <c r="G13" s="24"/>
      <c r="H13" s="24"/>
      <c r="I13" s="24"/>
      <c r="J13" s="25"/>
      <c r="K13" s="23"/>
      <c r="L13" s="23"/>
      <c r="M13" s="23"/>
      <c r="N13" s="23"/>
      <c r="O13" s="23"/>
      <c r="P13" s="23"/>
      <c r="Q13" s="23"/>
      <c r="R13" s="23"/>
      <c r="S13" s="23"/>
    </row>
    <row r="14" spans="2:19" s="26" customFormat="1" ht="19.5">
      <c r="B14" s="27" t="s">
        <v>38</v>
      </c>
      <c r="C14" s="28"/>
      <c r="D14" s="29"/>
      <c r="E14" s="197"/>
      <c r="F14" s="30"/>
      <c r="G14" s="30"/>
      <c r="H14" s="30"/>
      <c r="I14" s="31"/>
      <c r="J14" s="32"/>
      <c r="K14" s="33"/>
      <c r="L14" s="33"/>
      <c r="M14" s="33"/>
      <c r="N14" s="33"/>
      <c r="O14" s="33"/>
      <c r="P14" s="33"/>
      <c r="Q14" s="33"/>
      <c r="R14" s="33"/>
      <c r="S14" s="33"/>
    </row>
    <row r="15" spans="2:19" s="26" customFormat="1" ht="13.5" customHeight="1">
      <c r="B15" s="34"/>
      <c r="C15" s="35"/>
      <c r="D15" s="107"/>
      <c r="E15" s="111"/>
      <c r="F15" s="36"/>
      <c r="G15" s="36"/>
      <c r="H15" s="36"/>
      <c r="I15" s="33"/>
      <c r="J15" s="37"/>
      <c r="K15" s="33"/>
      <c r="L15" s="33"/>
      <c r="M15" s="33"/>
      <c r="N15" s="33"/>
      <c r="O15" s="33"/>
      <c r="P15" s="33"/>
      <c r="Q15" s="33"/>
      <c r="R15" s="33"/>
      <c r="S15" s="33"/>
    </row>
    <row r="16" spans="2:19" ht="12.75" customHeight="1">
      <c r="B16" s="40"/>
      <c r="C16" s="41"/>
      <c r="D16" s="107"/>
      <c r="E16" s="198"/>
      <c r="F16" s="42"/>
      <c r="G16" s="42"/>
      <c r="H16" s="42"/>
      <c r="I16" s="43"/>
      <c r="J16" s="4"/>
      <c r="K16" s="2"/>
      <c r="L16" s="2"/>
      <c r="M16" s="2"/>
      <c r="N16" s="2"/>
      <c r="O16" s="2"/>
      <c r="P16" s="2"/>
      <c r="Q16" s="2"/>
      <c r="R16" s="2"/>
      <c r="S16" s="2"/>
    </row>
    <row r="17" spans="2:19" s="26" customFormat="1" ht="19.5">
      <c r="B17" s="34"/>
      <c r="C17" s="38" t="s">
        <v>2</v>
      </c>
      <c r="D17" s="110" t="s">
        <v>3</v>
      </c>
      <c r="E17" s="111"/>
      <c r="F17" s="36"/>
      <c r="G17" s="36"/>
      <c r="H17" s="36"/>
      <c r="I17" s="39"/>
      <c r="J17" s="37"/>
      <c r="K17" s="33"/>
      <c r="L17" s="33"/>
      <c r="M17" s="33"/>
      <c r="N17" s="33"/>
      <c r="O17" s="33"/>
      <c r="P17" s="33"/>
      <c r="Q17" s="33"/>
      <c r="R17" s="33"/>
      <c r="S17" s="33"/>
    </row>
    <row r="18" spans="2:19" s="26" customFormat="1" ht="19.5">
      <c r="B18" s="34"/>
      <c r="C18" s="38"/>
      <c r="D18" s="107">
        <v>22</v>
      </c>
      <c r="E18" s="108" t="s">
        <v>4</v>
      </c>
      <c r="F18" s="36"/>
      <c r="G18" s="36"/>
      <c r="H18" s="36"/>
      <c r="I18" s="39"/>
      <c r="J18" s="37"/>
      <c r="K18" s="33"/>
      <c r="L18" s="33"/>
      <c r="M18" s="33"/>
      <c r="N18" s="33"/>
      <c r="O18" s="33"/>
      <c r="P18" s="33"/>
      <c r="Q18" s="33"/>
      <c r="R18" s="33"/>
      <c r="S18" s="33"/>
    </row>
    <row r="19" spans="2:19" s="26" customFormat="1" ht="19.5">
      <c r="B19" s="34"/>
      <c r="C19" s="38"/>
      <c r="D19" s="107"/>
      <c r="E19" s="109">
        <v>222</v>
      </c>
      <c r="F19" s="44" t="s">
        <v>24</v>
      </c>
      <c r="G19" s="36"/>
      <c r="H19" s="36"/>
      <c r="I19" s="39">
        <f>'SA-TIBA-04 (1)'!T43</f>
        <v>511.18</v>
      </c>
      <c r="J19" s="37"/>
      <c r="K19" s="33"/>
      <c r="L19" s="33"/>
      <c r="M19" s="33"/>
      <c r="N19" s="33"/>
      <c r="O19" s="33"/>
      <c r="P19" s="33"/>
      <c r="Q19" s="33"/>
      <c r="R19" s="33"/>
      <c r="S19" s="33"/>
    </row>
    <row r="20" spans="2:19" ht="12.75" customHeight="1">
      <c r="B20" s="40"/>
      <c r="C20" s="41"/>
      <c r="D20" s="107"/>
      <c r="E20" s="198"/>
      <c r="F20" s="42"/>
      <c r="G20" s="42"/>
      <c r="H20" s="42"/>
      <c r="I20" s="43"/>
      <c r="J20" s="4"/>
      <c r="K20" s="2"/>
      <c r="L20" s="2"/>
      <c r="M20" s="2"/>
      <c r="N20" s="2"/>
      <c r="O20" s="2"/>
      <c r="P20" s="2"/>
      <c r="Q20" s="2"/>
      <c r="R20" s="2"/>
      <c r="S20" s="2"/>
    </row>
    <row r="21" spans="2:19" s="26" customFormat="1" ht="20.25" thickBot="1">
      <c r="B21" s="34"/>
      <c r="C21" s="35"/>
      <c r="D21" s="107"/>
      <c r="E21" s="111"/>
      <c r="F21" s="36"/>
      <c r="G21" s="36"/>
      <c r="H21" s="36"/>
      <c r="I21" s="33"/>
      <c r="J21" s="37"/>
      <c r="K21" s="33"/>
      <c r="L21" s="33"/>
      <c r="M21" s="33"/>
      <c r="N21" s="33"/>
      <c r="O21" s="33"/>
      <c r="P21" s="33"/>
      <c r="Q21" s="33"/>
      <c r="R21" s="33"/>
      <c r="S21" s="33"/>
    </row>
    <row r="22" spans="2:19" s="26" customFormat="1" ht="20.25" thickBot="1" thickTop="1">
      <c r="B22" s="34"/>
      <c r="C22" s="38"/>
      <c r="D22" s="38"/>
      <c r="F22" s="45" t="s">
        <v>5</v>
      </c>
      <c r="G22" s="46">
        <f>SUM(I18:I20)</f>
        <v>511.18</v>
      </c>
      <c r="H22" s="84"/>
      <c r="J22" s="37"/>
      <c r="K22" s="33"/>
      <c r="L22" s="33"/>
      <c r="M22" s="33"/>
      <c r="N22" s="33"/>
      <c r="O22" s="33"/>
      <c r="P22" s="33"/>
      <c r="Q22" s="33"/>
      <c r="R22" s="33"/>
      <c r="S22" s="33"/>
    </row>
    <row r="23" spans="2:19" s="26" customFormat="1" ht="9.75" customHeight="1" thickTop="1">
      <c r="B23" s="34"/>
      <c r="C23" s="38"/>
      <c r="D23" s="38"/>
      <c r="F23" s="106"/>
      <c r="G23" s="84"/>
      <c r="H23" s="84"/>
      <c r="J23" s="37"/>
      <c r="K23" s="33"/>
      <c r="L23" s="33"/>
      <c r="M23" s="33"/>
      <c r="N23" s="33"/>
      <c r="O23" s="33"/>
      <c r="P23" s="33"/>
      <c r="Q23" s="33"/>
      <c r="R23" s="33"/>
      <c r="S23" s="33"/>
    </row>
    <row r="24" spans="2:19" s="26" customFormat="1" ht="18.75">
      <c r="B24" s="34"/>
      <c r="C24" s="112" t="s">
        <v>39</v>
      </c>
      <c r="D24" s="38"/>
      <c r="F24" s="106"/>
      <c r="G24" s="84"/>
      <c r="H24" s="84"/>
      <c r="J24" s="37"/>
      <c r="K24" s="33"/>
      <c r="L24" s="33"/>
      <c r="M24" s="33"/>
      <c r="N24" s="33"/>
      <c r="O24" s="33"/>
      <c r="P24" s="33"/>
      <c r="Q24" s="33"/>
      <c r="R24" s="33"/>
      <c r="S24" s="33"/>
    </row>
    <row r="25" spans="2:19" s="22" customFormat="1" ht="10.5" customHeight="1" thickBot="1">
      <c r="B25" s="47"/>
      <c r="C25" s="48"/>
      <c r="D25" s="48"/>
      <c r="E25" s="49"/>
      <c r="F25" s="49"/>
      <c r="G25" s="49"/>
      <c r="H25" s="49"/>
      <c r="I25" s="49"/>
      <c r="J25" s="50"/>
      <c r="K25" s="23"/>
      <c r="L25" s="23"/>
      <c r="M25" s="51"/>
      <c r="N25" s="52"/>
      <c r="O25" s="52"/>
      <c r="P25" s="53"/>
      <c r="Q25" s="54"/>
      <c r="R25" s="23"/>
      <c r="S25" s="23"/>
    </row>
    <row r="26" spans="4:19" ht="13.5" thickTop="1">
      <c r="D26" s="2"/>
      <c r="F26" s="2"/>
      <c r="G26" s="2"/>
      <c r="H26" s="2"/>
      <c r="I26" s="2"/>
      <c r="J26" s="2"/>
      <c r="K26" s="2"/>
      <c r="L26" s="2"/>
      <c r="M26" s="7"/>
      <c r="N26" s="55"/>
      <c r="O26" s="55"/>
      <c r="P26" s="2"/>
      <c r="Q26" s="56"/>
      <c r="R26" s="2"/>
      <c r="S26" s="2"/>
    </row>
    <row r="27" spans="4:19" ht="12.75">
      <c r="D27" s="2"/>
      <c r="F27" s="2"/>
      <c r="G27" s="2"/>
      <c r="H27" s="2"/>
      <c r="I27" s="2"/>
      <c r="J27" s="2"/>
      <c r="K27" s="2"/>
      <c r="L27" s="2"/>
      <c r="M27" s="2"/>
      <c r="N27" s="57"/>
      <c r="O27" s="57"/>
      <c r="P27" s="58"/>
      <c r="Q27" s="56"/>
      <c r="R27" s="2"/>
      <c r="S27" s="2"/>
    </row>
    <row r="28" spans="4:19" ht="12.75">
      <c r="D28" s="2"/>
      <c r="E28" s="2"/>
      <c r="F28" s="2"/>
      <c r="G28" s="2"/>
      <c r="H28" s="2"/>
      <c r="I28" s="2"/>
      <c r="J28" s="2"/>
      <c r="K28" s="2"/>
      <c r="L28" s="2"/>
      <c r="M28" s="2"/>
      <c r="N28" s="57"/>
      <c r="O28" s="57"/>
      <c r="P28" s="58"/>
      <c r="Q28" s="56"/>
      <c r="R28" s="2"/>
      <c r="S28" s="2"/>
    </row>
    <row r="29" spans="4:19" ht="12.75">
      <c r="D29" s="2"/>
      <c r="E29" s="2"/>
      <c r="L29" s="2"/>
      <c r="M29" s="2"/>
      <c r="N29" s="2"/>
      <c r="O29" s="2"/>
      <c r="P29" s="2"/>
      <c r="Q29" s="2"/>
      <c r="R29" s="2"/>
      <c r="S29" s="2"/>
    </row>
    <row r="30" spans="4:19" ht="12.75">
      <c r="D30" s="2"/>
      <c r="E30" s="2"/>
      <c r="P30" s="2"/>
      <c r="Q30" s="2"/>
      <c r="R30" s="2"/>
      <c r="S30" s="2"/>
    </row>
    <row r="31" spans="4:19" ht="12.75">
      <c r="D31" s="2"/>
      <c r="E31" s="2"/>
      <c r="P31" s="2"/>
      <c r="Q31" s="2"/>
      <c r="R31" s="2"/>
      <c r="S31" s="2"/>
    </row>
    <row r="32" spans="4:19" ht="12.75">
      <c r="D32" s="2"/>
      <c r="E32" s="2"/>
      <c r="P32" s="2"/>
      <c r="Q32" s="2"/>
      <c r="R32" s="2"/>
      <c r="S32" s="2"/>
    </row>
    <row r="33" spans="4:19" ht="12.75">
      <c r="D33" s="2"/>
      <c r="E33" s="2"/>
      <c r="P33" s="2"/>
      <c r="Q33" s="2"/>
      <c r="R33" s="2"/>
      <c r="S33" s="2"/>
    </row>
    <row r="34" spans="4:19" ht="12.75">
      <c r="D34" s="2"/>
      <c r="E34" s="2"/>
      <c r="P34" s="2"/>
      <c r="Q34" s="2"/>
      <c r="R34" s="2"/>
      <c r="S34" s="2"/>
    </row>
    <row r="35" spans="16:19" ht="12.75">
      <c r="P35" s="2"/>
      <c r="Q35" s="2"/>
      <c r="R35" s="2"/>
      <c r="S35" s="2"/>
    </row>
    <row r="36" spans="16:19" ht="12.75">
      <c r="P36" s="2"/>
      <c r="Q36" s="2"/>
      <c r="R36" s="2"/>
      <c r="S36" s="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W158"/>
  <sheetViews>
    <sheetView tabSelected="1" zoomScale="75" zoomScaleNormal="75" workbookViewId="0" topLeftCell="A1">
      <selection activeCell="B2" sqref="B2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8" customFormat="1" ht="26.25">
      <c r="U1" s="98"/>
    </row>
    <row r="2" spans="1:21" s="8" customFormat="1" ht="26.25">
      <c r="A2" s="73"/>
      <c r="B2" s="9" t="s">
        <v>42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3" customFormat="1" ht="12.75">
      <c r="A3" s="72"/>
    </row>
    <row r="4" spans="1:2" s="15" customFormat="1" ht="11.25">
      <c r="A4" s="13" t="s">
        <v>0</v>
      </c>
      <c r="B4" s="83"/>
    </row>
    <row r="5" spans="1:2" s="15" customFormat="1" ht="11.25">
      <c r="A5" s="13" t="s">
        <v>1</v>
      </c>
      <c r="B5" s="83"/>
    </row>
    <row r="6" s="3" customFormat="1" ht="13.5" thickBot="1"/>
    <row r="7" spans="2:21" s="3" customFormat="1" ht="13.5" thickTop="1"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1"/>
    </row>
    <row r="8" spans="2:21" s="19" customFormat="1" ht="20.25">
      <c r="B8" s="65"/>
      <c r="C8" s="20"/>
      <c r="D8" s="6" t="s">
        <v>25</v>
      </c>
      <c r="L8" s="77"/>
      <c r="M8" s="77"/>
      <c r="N8" s="74"/>
      <c r="O8" s="20"/>
      <c r="P8" s="20"/>
      <c r="Q8" s="20"/>
      <c r="R8" s="20"/>
      <c r="S8" s="20"/>
      <c r="T8" s="20"/>
      <c r="U8" s="66"/>
    </row>
    <row r="9" spans="2:21" s="3" customFormat="1" ht="12.75">
      <c r="B9" s="40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"/>
      <c r="P9" s="2"/>
      <c r="Q9" s="2"/>
      <c r="R9" s="2"/>
      <c r="S9" s="2"/>
      <c r="T9" s="2"/>
      <c r="U9" s="4"/>
    </row>
    <row r="10" spans="2:21" s="19" customFormat="1" ht="20.25">
      <c r="B10" s="65"/>
      <c r="C10" s="20"/>
      <c r="D10" s="79" t="s">
        <v>32</v>
      </c>
      <c r="E10" s="128"/>
      <c r="F10" s="77"/>
      <c r="G10" s="78"/>
      <c r="I10" s="78"/>
      <c r="J10" s="78"/>
      <c r="K10" s="78"/>
      <c r="L10" s="78"/>
      <c r="M10" s="78"/>
      <c r="N10" s="78"/>
      <c r="O10" s="20"/>
      <c r="P10" s="20"/>
      <c r="Q10" s="20"/>
      <c r="R10" s="20"/>
      <c r="S10" s="20"/>
      <c r="T10" s="20"/>
      <c r="U10" s="66"/>
    </row>
    <row r="11" spans="2:21" s="3" customFormat="1" ht="13.5">
      <c r="B11" s="40"/>
      <c r="C11" s="2"/>
      <c r="D11" s="129"/>
      <c r="E11" s="129"/>
      <c r="F11" s="72"/>
      <c r="G11" s="75"/>
      <c r="H11" s="42"/>
      <c r="I11" s="75"/>
      <c r="J11" s="75"/>
      <c r="K11" s="75"/>
      <c r="L11" s="75"/>
      <c r="M11" s="75"/>
      <c r="N11" s="75"/>
      <c r="O11" s="2"/>
      <c r="P11" s="2"/>
      <c r="Q11" s="2"/>
      <c r="R11" s="2"/>
      <c r="S11" s="2"/>
      <c r="T11" s="2"/>
      <c r="U11" s="4"/>
    </row>
    <row r="12" spans="2:21" s="3" customFormat="1" ht="19.5">
      <c r="B12" s="27" t="s">
        <v>38</v>
      </c>
      <c r="C12" s="30"/>
      <c r="D12" s="30"/>
      <c r="E12" s="30"/>
      <c r="F12" s="30"/>
      <c r="G12" s="130"/>
      <c r="H12" s="130"/>
      <c r="I12" s="130"/>
      <c r="J12" s="130"/>
      <c r="K12" s="130"/>
      <c r="L12" s="130"/>
      <c r="M12" s="130"/>
      <c r="N12" s="130"/>
      <c r="O12" s="30"/>
      <c r="P12" s="30"/>
      <c r="Q12" s="30"/>
      <c r="R12" s="30"/>
      <c r="S12" s="30"/>
      <c r="T12" s="30"/>
      <c r="U12" s="131"/>
    </row>
    <row r="13" spans="2:21" s="3" customFormat="1" ht="14.25" thickBot="1">
      <c r="B13" s="132"/>
      <c r="C13" s="133"/>
      <c r="D13" s="133"/>
      <c r="E13" s="133"/>
      <c r="F13" s="133"/>
      <c r="G13" s="134"/>
      <c r="H13" s="134"/>
      <c r="I13" s="134"/>
      <c r="J13" s="134"/>
      <c r="K13" s="134"/>
      <c r="L13" s="134"/>
      <c r="M13" s="134"/>
      <c r="N13" s="134"/>
      <c r="O13" s="133"/>
      <c r="P13" s="133"/>
      <c r="Q13" s="133"/>
      <c r="R13" s="133"/>
      <c r="S13" s="133"/>
      <c r="T13" s="133"/>
      <c r="U13" s="135"/>
    </row>
    <row r="14" spans="2:21" s="3" customFormat="1" ht="15" thickBot="1" thickTop="1">
      <c r="B14" s="40"/>
      <c r="C14" s="2"/>
      <c r="D14" s="136"/>
      <c r="E14" s="136"/>
      <c r="F14" s="81" t="s">
        <v>28</v>
      </c>
      <c r="G14" s="2"/>
      <c r="H14" s="4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4"/>
    </row>
    <row r="15" spans="2:21" s="3" customFormat="1" ht="16.5" customHeight="1" thickBot="1" thickTop="1">
      <c r="B15" s="40"/>
      <c r="C15" s="2"/>
      <c r="D15" s="137" t="s">
        <v>29</v>
      </c>
      <c r="E15" s="138">
        <v>16.502</v>
      </c>
      <c r="F15" s="139">
        <v>200</v>
      </c>
      <c r="T15" s="80"/>
      <c r="U15" s="4"/>
    </row>
    <row r="16" spans="2:21" s="3" customFormat="1" ht="16.5" customHeight="1" thickBot="1" thickTop="1">
      <c r="B16" s="40"/>
      <c r="C16" s="2"/>
      <c r="D16" s="140" t="s">
        <v>30</v>
      </c>
      <c r="E16" s="141">
        <v>14.853</v>
      </c>
      <c r="F16" s="139">
        <v>100</v>
      </c>
      <c r="M16" s="2"/>
      <c r="N16" s="2"/>
      <c r="O16" s="2"/>
      <c r="P16" s="2"/>
      <c r="Q16" s="2"/>
      <c r="R16" s="2"/>
      <c r="S16" s="2"/>
      <c r="T16" s="2"/>
      <c r="U16" s="4"/>
    </row>
    <row r="17" spans="2:21" s="3" customFormat="1" ht="16.5" customHeight="1" thickBot="1" thickTop="1">
      <c r="B17" s="40"/>
      <c r="C17" s="2"/>
      <c r="D17" s="142" t="s">
        <v>31</v>
      </c>
      <c r="E17" s="194">
        <v>13.202</v>
      </c>
      <c r="F17" s="139">
        <v>40</v>
      </c>
      <c r="M17" s="2"/>
      <c r="O17" s="2"/>
      <c r="P17" s="2"/>
      <c r="Q17" s="2"/>
      <c r="R17" s="2"/>
      <c r="S17" s="2"/>
      <c r="T17" s="2"/>
      <c r="U17" s="4"/>
    </row>
    <row r="18" spans="2:21" s="3" customFormat="1" ht="16.5" customHeight="1" thickBot="1" thickTop="1">
      <c r="B18" s="40"/>
      <c r="C18" s="143"/>
      <c r="D18" s="144"/>
      <c r="E18" s="144"/>
      <c r="F18" s="145"/>
      <c r="G18" s="146"/>
      <c r="H18" s="146"/>
      <c r="I18" s="146"/>
      <c r="J18" s="146"/>
      <c r="K18" s="146"/>
      <c r="L18" s="146"/>
      <c r="M18" s="146"/>
      <c r="N18" s="147"/>
      <c r="O18" s="148"/>
      <c r="P18" s="149"/>
      <c r="Q18" s="149"/>
      <c r="R18" s="149"/>
      <c r="S18" s="150"/>
      <c r="T18" s="151"/>
      <c r="U18" s="4"/>
    </row>
    <row r="19" spans="2:21" s="3" customFormat="1" ht="33.75" customHeight="1" thickBot="1" thickTop="1">
      <c r="B19" s="40"/>
      <c r="C19" s="68" t="s">
        <v>6</v>
      </c>
      <c r="D19" s="70" t="s">
        <v>15</v>
      </c>
      <c r="E19" s="152" t="s">
        <v>16</v>
      </c>
      <c r="F19" s="153" t="s">
        <v>7</v>
      </c>
      <c r="G19" s="92" t="s">
        <v>8</v>
      </c>
      <c r="H19" s="69" t="s">
        <v>9</v>
      </c>
      <c r="I19" s="152" t="s">
        <v>10</v>
      </c>
      <c r="J19" s="154" t="s">
        <v>20</v>
      </c>
      <c r="K19" s="154" t="s">
        <v>17</v>
      </c>
      <c r="L19" s="71" t="s">
        <v>11</v>
      </c>
      <c r="M19" s="119" t="s">
        <v>18</v>
      </c>
      <c r="N19" s="97" t="s">
        <v>21</v>
      </c>
      <c r="O19" s="155" t="s">
        <v>26</v>
      </c>
      <c r="P19" s="120" t="s">
        <v>19</v>
      </c>
      <c r="Q19" s="156"/>
      <c r="R19" s="96" t="s">
        <v>12</v>
      </c>
      <c r="S19" s="95" t="s">
        <v>27</v>
      </c>
      <c r="T19" s="82" t="s">
        <v>13</v>
      </c>
      <c r="U19" s="4"/>
    </row>
    <row r="20" spans="2:21" s="3" customFormat="1" ht="16.5" customHeight="1" thickTop="1">
      <c r="B20" s="40"/>
      <c r="C20" s="5"/>
      <c r="D20" s="157"/>
      <c r="E20" s="157"/>
      <c r="F20" s="157"/>
      <c r="G20" s="123"/>
      <c r="H20" s="157"/>
      <c r="I20" s="157"/>
      <c r="J20" s="157"/>
      <c r="K20" s="157"/>
      <c r="L20" s="157"/>
      <c r="M20" s="157"/>
      <c r="N20" s="158"/>
      <c r="O20" s="159"/>
      <c r="P20" s="160"/>
      <c r="Q20" s="161"/>
      <c r="R20" s="162"/>
      <c r="S20" s="157"/>
      <c r="T20" s="163"/>
      <c r="U20" s="4"/>
    </row>
    <row r="21" spans="2:21" s="3" customFormat="1" ht="16.5" customHeight="1">
      <c r="B21" s="40"/>
      <c r="C21" s="126"/>
      <c r="D21" s="164"/>
      <c r="E21" s="164"/>
      <c r="F21" s="164"/>
      <c r="G21" s="165"/>
      <c r="H21" s="164"/>
      <c r="I21" s="164"/>
      <c r="J21" s="164"/>
      <c r="K21" s="164"/>
      <c r="L21" s="164"/>
      <c r="M21" s="164"/>
      <c r="N21" s="166"/>
      <c r="O21" s="167"/>
      <c r="P21" s="121"/>
      <c r="Q21" s="168"/>
      <c r="R21" s="169"/>
      <c r="S21" s="164"/>
      <c r="T21" s="170"/>
      <c r="U21" s="4"/>
    </row>
    <row r="22" spans="2:21" s="3" customFormat="1" ht="16.5" customHeight="1">
      <c r="B22" s="40"/>
      <c r="C22" s="103">
        <v>89</v>
      </c>
      <c r="D22" s="171" t="s">
        <v>34</v>
      </c>
      <c r="E22" s="171" t="s">
        <v>35</v>
      </c>
      <c r="F22" s="172">
        <v>132</v>
      </c>
      <c r="G22" s="93">
        <f aca="true" t="shared" si="0" ref="G22:G41">IF(F22=500,$E$15,IF(F22=220,$E$16,$E$17))</f>
        <v>13.202</v>
      </c>
      <c r="H22" s="173">
        <v>38810.388194444444</v>
      </c>
      <c r="I22" s="100">
        <v>38810.59444444445</v>
      </c>
      <c r="J22" s="174">
        <f aca="true" t="shared" si="1" ref="J22:J41">IF(D22="","",(I22-H22)*24)</f>
        <v>4.950000000069849</v>
      </c>
      <c r="K22" s="175">
        <f aca="true" t="shared" si="2" ref="K22:K41">IF(D22="","",ROUND((I22-H22)*24*60,0))</f>
        <v>297</v>
      </c>
      <c r="L22" s="124" t="s">
        <v>33</v>
      </c>
      <c r="M22" s="102" t="str">
        <f aca="true" t="shared" si="3" ref="M22:M41">IF(D22="","",IF(L22="P","--","NO"))</f>
        <v>--</v>
      </c>
      <c r="N22" s="176">
        <f aca="true" t="shared" si="4" ref="N22:N41">IF(F22=500,$F$15,IF(F22=220,$F$16,$F$17))</f>
        <v>40</v>
      </c>
      <c r="O22" s="177">
        <f aca="true" t="shared" si="5" ref="O22:O41">IF(L22="P",G22*N22*ROUND(K22/60,2)*0.1,"--")</f>
        <v>261.3996</v>
      </c>
      <c r="P22" s="178" t="str">
        <f aca="true" t="shared" si="6" ref="P22:P41">IF(AND(L22="F",M22="NO"),G22*N22,"--")</f>
        <v>--</v>
      </c>
      <c r="Q22" s="179" t="str">
        <f aca="true" t="shared" si="7" ref="Q22:Q41">IF(L22="F",G22*N22*ROUND(K22/60,2),"--")</f>
        <v>--</v>
      </c>
      <c r="R22" s="104" t="str">
        <f aca="true" t="shared" si="8" ref="R22:R41">IF(L22="RF",G22*N22*ROUND(K22/60,2),"--")</f>
        <v>--</v>
      </c>
      <c r="S22" s="102" t="str">
        <f aca="true" t="shared" si="9" ref="S22:S41">IF(D22="","","SI")</f>
        <v>SI</v>
      </c>
      <c r="T22" s="180">
        <f aca="true" t="shared" si="10" ref="T22:T41">IF(D22="","",SUM(O22:R22)*IF(S22="SI",1,2))</f>
        <v>261.3996</v>
      </c>
      <c r="U22" s="4"/>
    </row>
    <row r="23" spans="2:21" s="3" customFormat="1" ht="16.5" customHeight="1">
      <c r="B23" s="40"/>
      <c r="C23" s="126">
        <v>90</v>
      </c>
      <c r="D23" s="171" t="s">
        <v>36</v>
      </c>
      <c r="E23" s="171" t="s">
        <v>37</v>
      </c>
      <c r="F23" s="172">
        <v>132</v>
      </c>
      <c r="G23" s="93">
        <f t="shared" si="0"/>
        <v>13.202</v>
      </c>
      <c r="H23" s="173">
        <v>38833.42361111111</v>
      </c>
      <c r="I23" s="100">
        <v>38833.620833333334</v>
      </c>
      <c r="J23" s="174">
        <f t="shared" si="1"/>
        <v>4.7333333333954215</v>
      </c>
      <c r="K23" s="175">
        <f t="shared" si="2"/>
        <v>284</v>
      </c>
      <c r="L23" s="124" t="s">
        <v>33</v>
      </c>
      <c r="M23" s="102" t="str">
        <f t="shared" si="3"/>
        <v>--</v>
      </c>
      <c r="N23" s="176">
        <f t="shared" si="4"/>
        <v>40</v>
      </c>
      <c r="O23" s="177">
        <f t="shared" si="5"/>
        <v>249.78184000000007</v>
      </c>
      <c r="P23" s="178" t="str">
        <f t="shared" si="6"/>
        <v>--</v>
      </c>
      <c r="Q23" s="179" t="str">
        <f t="shared" si="7"/>
        <v>--</v>
      </c>
      <c r="R23" s="104" t="str">
        <f t="shared" si="8"/>
        <v>--</v>
      </c>
      <c r="S23" s="102" t="str">
        <f t="shared" si="9"/>
        <v>SI</v>
      </c>
      <c r="T23" s="180">
        <f t="shared" si="10"/>
        <v>249.78184000000007</v>
      </c>
      <c r="U23" s="4"/>
    </row>
    <row r="24" spans="2:21" s="3" customFormat="1" ht="16.5" customHeight="1">
      <c r="B24" s="40"/>
      <c r="C24" s="103"/>
      <c r="D24" s="171"/>
      <c r="E24" s="171"/>
      <c r="F24" s="172"/>
      <c r="G24" s="93">
        <f t="shared" si="0"/>
        <v>13.202</v>
      </c>
      <c r="H24" s="173"/>
      <c r="I24" s="100"/>
      <c r="J24" s="174">
        <f t="shared" si="1"/>
      </c>
      <c r="K24" s="175">
        <f t="shared" si="2"/>
      </c>
      <c r="L24" s="124"/>
      <c r="M24" s="102">
        <f t="shared" si="3"/>
      </c>
      <c r="N24" s="176">
        <f t="shared" si="4"/>
        <v>40</v>
      </c>
      <c r="O24" s="177" t="str">
        <f t="shared" si="5"/>
        <v>--</v>
      </c>
      <c r="P24" s="178" t="str">
        <f t="shared" si="6"/>
        <v>--</v>
      </c>
      <c r="Q24" s="179" t="str">
        <f t="shared" si="7"/>
        <v>--</v>
      </c>
      <c r="R24" s="104" t="str">
        <f t="shared" si="8"/>
        <v>--</v>
      </c>
      <c r="S24" s="102">
        <f t="shared" si="9"/>
      </c>
      <c r="T24" s="180">
        <f t="shared" si="10"/>
      </c>
      <c r="U24" s="4"/>
    </row>
    <row r="25" spans="2:21" s="3" customFormat="1" ht="16.5" customHeight="1">
      <c r="B25" s="40"/>
      <c r="C25" s="126"/>
      <c r="D25" s="171"/>
      <c r="E25" s="171"/>
      <c r="F25" s="172"/>
      <c r="G25" s="93">
        <f t="shared" si="0"/>
        <v>13.202</v>
      </c>
      <c r="H25" s="173"/>
      <c r="I25" s="100"/>
      <c r="J25" s="174">
        <f t="shared" si="1"/>
      </c>
      <c r="K25" s="175">
        <f t="shared" si="2"/>
      </c>
      <c r="L25" s="124"/>
      <c r="M25" s="102">
        <f t="shared" si="3"/>
      </c>
      <c r="N25" s="176">
        <f t="shared" si="4"/>
        <v>40</v>
      </c>
      <c r="O25" s="177" t="str">
        <f t="shared" si="5"/>
        <v>--</v>
      </c>
      <c r="P25" s="178" t="str">
        <f t="shared" si="6"/>
        <v>--</v>
      </c>
      <c r="Q25" s="179" t="str">
        <f t="shared" si="7"/>
        <v>--</v>
      </c>
      <c r="R25" s="104" t="str">
        <f t="shared" si="8"/>
        <v>--</v>
      </c>
      <c r="S25" s="102">
        <f t="shared" si="9"/>
      </c>
      <c r="T25" s="180">
        <f t="shared" si="10"/>
      </c>
      <c r="U25" s="4"/>
    </row>
    <row r="26" spans="2:21" s="3" customFormat="1" ht="16.5" customHeight="1">
      <c r="B26" s="40"/>
      <c r="C26" s="103"/>
      <c r="D26" s="171"/>
      <c r="E26" s="171"/>
      <c r="F26" s="172"/>
      <c r="G26" s="93">
        <f t="shared" si="0"/>
        <v>13.202</v>
      </c>
      <c r="H26" s="173"/>
      <c r="I26" s="100"/>
      <c r="J26" s="174">
        <f t="shared" si="1"/>
      </c>
      <c r="K26" s="175">
        <f t="shared" si="2"/>
      </c>
      <c r="L26" s="124"/>
      <c r="M26" s="102">
        <f t="shared" si="3"/>
      </c>
      <c r="N26" s="176">
        <f t="shared" si="4"/>
        <v>40</v>
      </c>
      <c r="O26" s="177" t="str">
        <f t="shared" si="5"/>
        <v>--</v>
      </c>
      <c r="P26" s="178" t="str">
        <f t="shared" si="6"/>
        <v>--</v>
      </c>
      <c r="Q26" s="179" t="str">
        <f t="shared" si="7"/>
        <v>--</v>
      </c>
      <c r="R26" s="104" t="str">
        <f t="shared" si="8"/>
        <v>--</v>
      </c>
      <c r="S26" s="102">
        <f t="shared" si="9"/>
      </c>
      <c r="T26" s="180">
        <f t="shared" si="10"/>
      </c>
      <c r="U26" s="4"/>
    </row>
    <row r="27" spans="2:21" s="3" customFormat="1" ht="16.5" customHeight="1">
      <c r="B27" s="40"/>
      <c r="C27" s="126"/>
      <c r="D27" s="171"/>
      <c r="E27" s="171"/>
      <c r="F27" s="172"/>
      <c r="G27" s="93">
        <f t="shared" si="0"/>
        <v>13.202</v>
      </c>
      <c r="H27" s="173"/>
      <c r="I27" s="100"/>
      <c r="J27" s="174">
        <f t="shared" si="1"/>
      </c>
      <c r="K27" s="175">
        <f t="shared" si="2"/>
      </c>
      <c r="L27" s="124"/>
      <c r="M27" s="102">
        <f t="shared" si="3"/>
      </c>
      <c r="N27" s="176">
        <f t="shared" si="4"/>
        <v>40</v>
      </c>
      <c r="O27" s="177" t="str">
        <f t="shared" si="5"/>
        <v>--</v>
      </c>
      <c r="P27" s="178" t="str">
        <f t="shared" si="6"/>
        <v>--</v>
      </c>
      <c r="Q27" s="179" t="str">
        <f t="shared" si="7"/>
        <v>--</v>
      </c>
      <c r="R27" s="104" t="str">
        <f t="shared" si="8"/>
        <v>--</v>
      </c>
      <c r="S27" s="102">
        <f t="shared" si="9"/>
      </c>
      <c r="T27" s="180">
        <f t="shared" si="10"/>
      </c>
      <c r="U27" s="4"/>
    </row>
    <row r="28" spans="2:21" s="3" customFormat="1" ht="16.5" customHeight="1">
      <c r="B28" s="40"/>
      <c r="C28" s="103"/>
      <c r="D28" s="171"/>
      <c r="E28" s="171"/>
      <c r="F28" s="172"/>
      <c r="G28" s="93">
        <f t="shared" si="0"/>
        <v>13.202</v>
      </c>
      <c r="H28" s="173"/>
      <c r="I28" s="100"/>
      <c r="J28" s="174">
        <f t="shared" si="1"/>
      </c>
      <c r="K28" s="175">
        <f t="shared" si="2"/>
      </c>
      <c r="L28" s="124"/>
      <c r="M28" s="102">
        <f t="shared" si="3"/>
      </c>
      <c r="N28" s="176">
        <f t="shared" si="4"/>
        <v>40</v>
      </c>
      <c r="O28" s="177" t="str">
        <f t="shared" si="5"/>
        <v>--</v>
      </c>
      <c r="P28" s="178" t="str">
        <f t="shared" si="6"/>
        <v>--</v>
      </c>
      <c r="Q28" s="179" t="str">
        <f t="shared" si="7"/>
        <v>--</v>
      </c>
      <c r="R28" s="104" t="str">
        <f t="shared" si="8"/>
        <v>--</v>
      </c>
      <c r="S28" s="102">
        <f t="shared" si="9"/>
      </c>
      <c r="T28" s="180">
        <f t="shared" si="10"/>
      </c>
      <c r="U28" s="4"/>
    </row>
    <row r="29" spans="2:21" s="3" customFormat="1" ht="16.5" customHeight="1">
      <c r="B29" s="40"/>
      <c r="C29" s="126"/>
      <c r="D29" s="171"/>
      <c r="E29" s="171"/>
      <c r="F29" s="172"/>
      <c r="G29" s="93">
        <f t="shared" si="0"/>
        <v>13.202</v>
      </c>
      <c r="H29" s="173"/>
      <c r="I29" s="100"/>
      <c r="J29" s="174">
        <f t="shared" si="1"/>
      </c>
      <c r="K29" s="175">
        <f t="shared" si="2"/>
      </c>
      <c r="L29" s="124"/>
      <c r="M29" s="102">
        <f t="shared" si="3"/>
      </c>
      <c r="N29" s="176">
        <f t="shared" si="4"/>
        <v>40</v>
      </c>
      <c r="O29" s="177" t="str">
        <f t="shared" si="5"/>
        <v>--</v>
      </c>
      <c r="P29" s="178" t="str">
        <f t="shared" si="6"/>
        <v>--</v>
      </c>
      <c r="Q29" s="179" t="str">
        <f t="shared" si="7"/>
        <v>--</v>
      </c>
      <c r="R29" s="104" t="str">
        <f t="shared" si="8"/>
        <v>--</v>
      </c>
      <c r="S29" s="102">
        <f t="shared" si="9"/>
      </c>
      <c r="T29" s="180">
        <f t="shared" si="10"/>
      </c>
      <c r="U29" s="4"/>
    </row>
    <row r="30" spans="2:21" s="3" customFormat="1" ht="16.5" customHeight="1">
      <c r="B30" s="40"/>
      <c r="C30" s="103"/>
      <c r="D30" s="171"/>
      <c r="E30" s="171"/>
      <c r="F30" s="172"/>
      <c r="G30" s="93">
        <f t="shared" si="0"/>
        <v>13.202</v>
      </c>
      <c r="H30" s="173"/>
      <c r="I30" s="100"/>
      <c r="J30" s="174">
        <f t="shared" si="1"/>
      </c>
      <c r="K30" s="175">
        <f t="shared" si="2"/>
      </c>
      <c r="L30" s="124"/>
      <c r="M30" s="102">
        <f t="shared" si="3"/>
      </c>
      <c r="N30" s="176">
        <f t="shared" si="4"/>
        <v>40</v>
      </c>
      <c r="O30" s="177" t="str">
        <f t="shared" si="5"/>
        <v>--</v>
      </c>
      <c r="P30" s="178" t="str">
        <f t="shared" si="6"/>
        <v>--</v>
      </c>
      <c r="Q30" s="179" t="str">
        <f t="shared" si="7"/>
        <v>--</v>
      </c>
      <c r="R30" s="104" t="str">
        <f t="shared" si="8"/>
        <v>--</v>
      </c>
      <c r="S30" s="102">
        <f t="shared" si="9"/>
      </c>
      <c r="T30" s="180">
        <f t="shared" si="10"/>
      </c>
      <c r="U30" s="4"/>
    </row>
    <row r="31" spans="2:21" s="3" customFormat="1" ht="16.5" customHeight="1">
      <c r="B31" s="40"/>
      <c r="C31" s="126"/>
      <c r="D31" s="171"/>
      <c r="E31" s="171"/>
      <c r="F31" s="172"/>
      <c r="G31" s="93">
        <f t="shared" si="0"/>
        <v>13.202</v>
      </c>
      <c r="H31" s="173"/>
      <c r="I31" s="100"/>
      <c r="J31" s="174">
        <f t="shared" si="1"/>
      </c>
      <c r="K31" s="175">
        <f t="shared" si="2"/>
      </c>
      <c r="L31" s="124"/>
      <c r="M31" s="102">
        <f t="shared" si="3"/>
      </c>
      <c r="N31" s="176">
        <f t="shared" si="4"/>
        <v>40</v>
      </c>
      <c r="O31" s="177" t="str">
        <f t="shared" si="5"/>
        <v>--</v>
      </c>
      <c r="P31" s="178" t="str">
        <f t="shared" si="6"/>
        <v>--</v>
      </c>
      <c r="Q31" s="179" t="str">
        <f t="shared" si="7"/>
        <v>--</v>
      </c>
      <c r="R31" s="104" t="str">
        <f t="shared" si="8"/>
        <v>--</v>
      </c>
      <c r="S31" s="102">
        <f t="shared" si="9"/>
      </c>
      <c r="T31" s="180">
        <f t="shared" si="10"/>
      </c>
      <c r="U31" s="4"/>
    </row>
    <row r="32" spans="2:21" s="3" customFormat="1" ht="16.5" customHeight="1">
      <c r="B32" s="40"/>
      <c r="C32" s="103"/>
      <c r="D32" s="171"/>
      <c r="E32" s="171"/>
      <c r="F32" s="172"/>
      <c r="G32" s="93">
        <f t="shared" si="0"/>
        <v>13.202</v>
      </c>
      <c r="H32" s="173"/>
      <c r="I32" s="100"/>
      <c r="J32" s="174">
        <f t="shared" si="1"/>
      </c>
      <c r="K32" s="175">
        <f t="shared" si="2"/>
      </c>
      <c r="L32" s="124"/>
      <c r="M32" s="102">
        <f t="shared" si="3"/>
      </c>
      <c r="N32" s="176">
        <f t="shared" si="4"/>
        <v>40</v>
      </c>
      <c r="O32" s="177" t="str">
        <f t="shared" si="5"/>
        <v>--</v>
      </c>
      <c r="P32" s="178" t="str">
        <f t="shared" si="6"/>
        <v>--</v>
      </c>
      <c r="Q32" s="179" t="str">
        <f t="shared" si="7"/>
        <v>--</v>
      </c>
      <c r="R32" s="104" t="str">
        <f t="shared" si="8"/>
        <v>--</v>
      </c>
      <c r="S32" s="102">
        <f t="shared" si="9"/>
      </c>
      <c r="T32" s="180">
        <f t="shared" si="10"/>
      </c>
      <c r="U32" s="4"/>
    </row>
    <row r="33" spans="2:21" s="3" customFormat="1" ht="16.5" customHeight="1">
      <c r="B33" s="40"/>
      <c r="C33" s="126"/>
      <c r="D33" s="171"/>
      <c r="E33" s="171"/>
      <c r="F33" s="172"/>
      <c r="G33" s="93">
        <f t="shared" si="0"/>
        <v>13.202</v>
      </c>
      <c r="H33" s="173"/>
      <c r="I33" s="100"/>
      <c r="J33" s="174">
        <f t="shared" si="1"/>
      </c>
      <c r="K33" s="175">
        <f t="shared" si="2"/>
      </c>
      <c r="L33" s="124"/>
      <c r="M33" s="102">
        <f t="shared" si="3"/>
      </c>
      <c r="N33" s="176">
        <f t="shared" si="4"/>
        <v>40</v>
      </c>
      <c r="O33" s="177" t="str">
        <f t="shared" si="5"/>
        <v>--</v>
      </c>
      <c r="P33" s="178" t="str">
        <f t="shared" si="6"/>
        <v>--</v>
      </c>
      <c r="Q33" s="179" t="str">
        <f t="shared" si="7"/>
        <v>--</v>
      </c>
      <c r="R33" s="104" t="str">
        <f t="shared" si="8"/>
        <v>--</v>
      </c>
      <c r="S33" s="102">
        <f t="shared" si="9"/>
      </c>
      <c r="T33" s="180">
        <f t="shared" si="10"/>
      </c>
      <c r="U33" s="4"/>
    </row>
    <row r="34" spans="2:21" s="3" customFormat="1" ht="16.5" customHeight="1">
      <c r="B34" s="40"/>
      <c r="C34" s="103"/>
      <c r="D34" s="171"/>
      <c r="E34" s="171"/>
      <c r="F34" s="172"/>
      <c r="G34" s="93">
        <f t="shared" si="0"/>
        <v>13.202</v>
      </c>
      <c r="H34" s="173"/>
      <c r="I34" s="100"/>
      <c r="J34" s="174">
        <f t="shared" si="1"/>
      </c>
      <c r="K34" s="175">
        <f t="shared" si="2"/>
      </c>
      <c r="L34" s="124"/>
      <c r="M34" s="102">
        <f t="shared" si="3"/>
      </c>
      <c r="N34" s="176">
        <f t="shared" si="4"/>
        <v>40</v>
      </c>
      <c r="O34" s="177" t="str">
        <f t="shared" si="5"/>
        <v>--</v>
      </c>
      <c r="P34" s="178" t="str">
        <f t="shared" si="6"/>
        <v>--</v>
      </c>
      <c r="Q34" s="179" t="str">
        <f t="shared" si="7"/>
        <v>--</v>
      </c>
      <c r="R34" s="104" t="str">
        <f t="shared" si="8"/>
        <v>--</v>
      </c>
      <c r="S34" s="102">
        <f t="shared" si="9"/>
      </c>
      <c r="T34" s="180">
        <f t="shared" si="10"/>
      </c>
      <c r="U34" s="4"/>
    </row>
    <row r="35" spans="2:21" s="3" customFormat="1" ht="16.5" customHeight="1">
      <c r="B35" s="40"/>
      <c r="C35" s="126"/>
      <c r="D35" s="171"/>
      <c r="E35" s="171"/>
      <c r="F35" s="172"/>
      <c r="G35" s="93">
        <f t="shared" si="0"/>
        <v>13.202</v>
      </c>
      <c r="H35" s="173"/>
      <c r="I35" s="100"/>
      <c r="J35" s="174">
        <f t="shared" si="1"/>
      </c>
      <c r="K35" s="175">
        <f t="shared" si="2"/>
      </c>
      <c r="L35" s="124"/>
      <c r="M35" s="102">
        <f t="shared" si="3"/>
      </c>
      <c r="N35" s="176">
        <f t="shared" si="4"/>
        <v>40</v>
      </c>
      <c r="O35" s="177" t="str">
        <f t="shared" si="5"/>
        <v>--</v>
      </c>
      <c r="P35" s="178" t="str">
        <f t="shared" si="6"/>
        <v>--</v>
      </c>
      <c r="Q35" s="179" t="str">
        <f t="shared" si="7"/>
        <v>--</v>
      </c>
      <c r="R35" s="104" t="str">
        <f t="shared" si="8"/>
        <v>--</v>
      </c>
      <c r="S35" s="102">
        <f t="shared" si="9"/>
      </c>
      <c r="T35" s="180">
        <f t="shared" si="10"/>
      </c>
      <c r="U35" s="4"/>
    </row>
    <row r="36" spans="2:21" s="3" customFormat="1" ht="16.5" customHeight="1">
      <c r="B36" s="40"/>
      <c r="C36" s="103"/>
      <c r="D36" s="171"/>
      <c r="E36" s="171"/>
      <c r="F36" s="172"/>
      <c r="G36" s="93">
        <f t="shared" si="0"/>
        <v>13.202</v>
      </c>
      <c r="H36" s="173"/>
      <c r="I36" s="100"/>
      <c r="J36" s="174">
        <f t="shared" si="1"/>
      </c>
      <c r="K36" s="175">
        <f t="shared" si="2"/>
      </c>
      <c r="L36" s="124"/>
      <c r="M36" s="102">
        <f t="shared" si="3"/>
      </c>
      <c r="N36" s="176">
        <f t="shared" si="4"/>
        <v>40</v>
      </c>
      <c r="O36" s="177" t="str">
        <f t="shared" si="5"/>
        <v>--</v>
      </c>
      <c r="P36" s="178" t="str">
        <f t="shared" si="6"/>
        <v>--</v>
      </c>
      <c r="Q36" s="179" t="str">
        <f t="shared" si="7"/>
        <v>--</v>
      </c>
      <c r="R36" s="104" t="str">
        <f t="shared" si="8"/>
        <v>--</v>
      </c>
      <c r="S36" s="102">
        <f t="shared" si="9"/>
      </c>
      <c r="T36" s="180">
        <f t="shared" si="10"/>
      </c>
      <c r="U36" s="4"/>
    </row>
    <row r="37" spans="2:21" s="3" customFormat="1" ht="16.5" customHeight="1">
      <c r="B37" s="40"/>
      <c r="C37" s="126"/>
      <c r="D37" s="171"/>
      <c r="E37" s="171"/>
      <c r="F37" s="172"/>
      <c r="G37" s="93">
        <f t="shared" si="0"/>
        <v>13.202</v>
      </c>
      <c r="H37" s="173"/>
      <c r="I37" s="100"/>
      <c r="J37" s="174">
        <f t="shared" si="1"/>
      </c>
      <c r="K37" s="175">
        <f t="shared" si="2"/>
      </c>
      <c r="L37" s="124"/>
      <c r="M37" s="102">
        <f t="shared" si="3"/>
      </c>
      <c r="N37" s="176">
        <f t="shared" si="4"/>
        <v>40</v>
      </c>
      <c r="O37" s="177" t="str">
        <f t="shared" si="5"/>
        <v>--</v>
      </c>
      <c r="P37" s="178" t="str">
        <f t="shared" si="6"/>
        <v>--</v>
      </c>
      <c r="Q37" s="179" t="str">
        <f t="shared" si="7"/>
        <v>--</v>
      </c>
      <c r="R37" s="104" t="str">
        <f t="shared" si="8"/>
        <v>--</v>
      </c>
      <c r="S37" s="102">
        <f t="shared" si="9"/>
      </c>
      <c r="T37" s="180">
        <f t="shared" si="10"/>
      </c>
      <c r="U37" s="4"/>
    </row>
    <row r="38" spans="2:21" s="3" customFormat="1" ht="16.5" customHeight="1">
      <c r="B38" s="40"/>
      <c r="C38" s="103"/>
      <c r="D38" s="171"/>
      <c r="E38" s="171"/>
      <c r="F38" s="172"/>
      <c r="G38" s="93">
        <f t="shared" si="0"/>
        <v>13.202</v>
      </c>
      <c r="H38" s="173"/>
      <c r="I38" s="100"/>
      <c r="J38" s="174">
        <f t="shared" si="1"/>
      </c>
      <c r="K38" s="175">
        <f t="shared" si="2"/>
      </c>
      <c r="L38" s="124"/>
      <c r="M38" s="102">
        <f t="shared" si="3"/>
      </c>
      <c r="N38" s="176">
        <f t="shared" si="4"/>
        <v>40</v>
      </c>
      <c r="O38" s="177" t="str">
        <f t="shared" si="5"/>
        <v>--</v>
      </c>
      <c r="P38" s="178" t="str">
        <f t="shared" si="6"/>
        <v>--</v>
      </c>
      <c r="Q38" s="179" t="str">
        <f t="shared" si="7"/>
        <v>--</v>
      </c>
      <c r="R38" s="104" t="str">
        <f t="shared" si="8"/>
        <v>--</v>
      </c>
      <c r="S38" s="102">
        <f t="shared" si="9"/>
      </c>
      <c r="T38" s="180">
        <f t="shared" si="10"/>
      </c>
      <c r="U38" s="4"/>
    </row>
    <row r="39" spans="2:21" s="3" customFormat="1" ht="16.5" customHeight="1">
      <c r="B39" s="40"/>
      <c r="C39" s="126"/>
      <c r="D39" s="171"/>
      <c r="E39" s="171"/>
      <c r="F39" s="172"/>
      <c r="G39" s="93">
        <f t="shared" si="0"/>
        <v>13.202</v>
      </c>
      <c r="H39" s="173"/>
      <c r="I39" s="100"/>
      <c r="J39" s="174">
        <f t="shared" si="1"/>
      </c>
      <c r="K39" s="175">
        <f t="shared" si="2"/>
      </c>
      <c r="L39" s="124"/>
      <c r="M39" s="102">
        <f t="shared" si="3"/>
      </c>
      <c r="N39" s="176">
        <f t="shared" si="4"/>
        <v>40</v>
      </c>
      <c r="O39" s="177" t="str">
        <f t="shared" si="5"/>
        <v>--</v>
      </c>
      <c r="P39" s="178" t="str">
        <f t="shared" si="6"/>
        <v>--</v>
      </c>
      <c r="Q39" s="179" t="str">
        <f t="shared" si="7"/>
        <v>--</v>
      </c>
      <c r="R39" s="104" t="str">
        <f t="shared" si="8"/>
        <v>--</v>
      </c>
      <c r="S39" s="102">
        <f t="shared" si="9"/>
      </c>
      <c r="T39" s="180">
        <f t="shared" si="10"/>
      </c>
      <c r="U39" s="4"/>
    </row>
    <row r="40" spans="2:21" s="3" customFormat="1" ht="16.5" customHeight="1">
      <c r="B40" s="40"/>
      <c r="C40" s="103"/>
      <c r="D40" s="171"/>
      <c r="E40" s="171"/>
      <c r="F40" s="172"/>
      <c r="G40" s="93">
        <f t="shared" si="0"/>
        <v>13.202</v>
      </c>
      <c r="H40" s="173"/>
      <c r="I40" s="100"/>
      <c r="J40" s="174">
        <f t="shared" si="1"/>
      </c>
      <c r="K40" s="175">
        <f t="shared" si="2"/>
      </c>
      <c r="L40" s="124"/>
      <c r="M40" s="102">
        <f t="shared" si="3"/>
      </c>
      <c r="N40" s="176">
        <f t="shared" si="4"/>
        <v>40</v>
      </c>
      <c r="O40" s="177" t="str">
        <f t="shared" si="5"/>
        <v>--</v>
      </c>
      <c r="P40" s="178" t="str">
        <f t="shared" si="6"/>
        <v>--</v>
      </c>
      <c r="Q40" s="179" t="str">
        <f t="shared" si="7"/>
        <v>--</v>
      </c>
      <c r="R40" s="104" t="str">
        <f t="shared" si="8"/>
        <v>--</v>
      </c>
      <c r="S40" s="102">
        <f t="shared" si="9"/>
      </c>
      <c r="T40" s="180">
        <f t="shared" si="10"/>
      </c>
      <c r="U40" s="4"/>
    </row>
    <row r="41" spans="2:21" s="3" customFormat="1" ht="16.5" customHeight="1">
      <c r="B41" s="40"/>
      <c r="C41" s="126"/>
      <c r="D41" s="171"/>
      <c r="E41" s="171"/>
      <c r="F41" s="172"/>
      <c r="G41" s="93">
        <f t="shared" si="0"/>
        <v>13.202</v>
      </c>
      <c r="H41" s="173"/>
      <c r="I41" s="100"/>
      <c r="J41" s="174">
        <f t="shared" si="1"/>
      </c>
      <c r="K41" s="175">
        <f t="shared" si="2"/>
      </c>
      <c r="L41" s="124"/>
      <c r="M41" s="102">
        <f t="shared" si="3"/>
      </c>
      <c r="N41" s="176">
        <f t="shared" si="4"/>
        <v>40</v>
      </c>
      <c r="O41" s="177" t="str">
        <f t="shared" si="5"/>
        <v>--</v>
      </c>
      <c r="P41" s="178" t="str">
        <f t="shared" si="6"/>
        <v>--</v>
      </c>
      <c r="Q41" s="179" t="str">
        <f t="shared" si="7"/>
        <v>--</v>
      </c>
      <c r="R41" s="104" t="str">
        <f t="shared" si="8"/>
        <v>--</v>
      </c>
      <c r="S41" s="102">
        <f t="shared" si="9"/>
      </c>
      <c r="T41" s="180">
        <f t="shared" si="10"/>
      </c>
      <c r="U41" s="4"/>
    </row>
    <row r="42" spans="2:21" s="3" customFormat="1" ht="16.5" customHeight="1" thickBot="1">
      <c r="B42" s="40"/>
      <c r="C42" s="103"/>
      <c r="D42" s="99"/>
      <c r="E42" s="99"/>
      <c r="F42" s="125"/>
      <c r="G42" s="94"/>
      <c r="H42" s="181"/>
      <c r="I42" s="181"/>
      <c r="J42" s="182"/>
      <c r="K42" s="182"/>
      <c r="L42" s="181"/>
      <c r="M42" s="101"/>
      <c r="N42" s="183"/>
      <c r="O42" s="184"/>
      <c r="P42" s="185"/>
      <c r="Q42" s="186"/>
      <c r="R42" s="105"/>
      <c r="S42" s="101"/>
      <c r="T42" s="187"/>
      <c r="U42" s="4"/>
    </row>
    <row r="43" spans="2:21" s="3" customFormat="1" ht="16.5" customHeight="1" thickBot="1" thickTop="1">
      <c r="B43" s="40"/>
      <c r="C43" s="85" t="s">
        <v>14</v>
      </c>
      <c r="D43" s="86" t="s">
        <v>40</v>
      </c>
      <c r="E43"/>
      <c r="F43" s="2"/>
      <c r="G43" s="2"/>
      <c r="H43" s="2"/>
      <c r="I43" s="2"/>
      <c r="J43" s="2"/>
      <c r="K43" s="2"/>
      <c r="L43" s="2"/>
      <c r="M43" s="2"/>
      <c r="N43" s="2"/>
      <c r="O43" s="188">
        <f>SUM(O20:O42)</f>
        <v>511.18144000000007</v>
      </c>
      <c r="P43" s="189">
        <f>SUM(P20:P42)</f>
        <v>0</v>
      </c>
      <c r="Q43" s="190">
        <f>SUM(Q20:Q42)</f>
        <v>0</v>
      </c>
      <c r="R43" s="191">
        <f>SUM(R20:R42)</f>
        <v>0</v>
      </c>
      <c r="S43" s="192"/>
      <c r="T43" s="76">
        <f>ROUND(SUM(T20:T42),2)</f>
        <v>511.18</v>
      </c>
      <c r="U43" s="4"/>
    </row>
    <row r="44" spans="2:21" s="91" customFormat="1" ht="13.5" thickTop="1">
      <c r="B44" s="90"/>
      <c r="C44" s="87"/>
      <c r="D44" s="88"/>
      <c r="E44"/>
      <c r="F44" s="89"/>
      <c r="G44" s="89"/>
      <c r="H44" s="89"/>
      <c r="I44" s="89"/>
      <c r="J44" s="89"/>
      <c r="K44" s="89"/>
      <c r="L44" s="89"/>
      <c r="M44" s="89"/>
      <c r="N44" s="89"/>
      <c r="O44" s="127"/>
      <c r="P44" s="127"/>
      <c r="Q44" s="127"/>
      <c r="R44" s="127"/>
      <c r="S44" s="127"/>
      <c r="T44" s="122"/>
      <c r="U44" s="193"/>
    </row>
    <row r="45" spans="2:21" s="3" customFormat="1" ht="16.5" customHeight="1" thickBot="1"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</row>
    <row r="46" spans="21:23" ht="16.5" customHeight="1" thickTop="1">
      <c r="U46" s="118"/>
      <c r="V46" s="118"/>
      <c r="W46" s="118"/>
    </row>
    <row r="47" spans="21:23" ht="16.5" customHeight="1">
      <c r="U47" s="118"/>
      <c r="V47" s="118"/>
      <c r="W47" s="118"/>
    </row>
    <row r="48" spans="21:23" ht="16.5" customHeight="1">
      <c r="U48" s="118"/>
      <c r="V48" s="118"/>
      <c r="W48" s="118"/>
    </row>
    <row r="49" spans="21:23" ht="16.5" customHeight="1">
      <c r="U49" s="118"/>
      <c r="V49" s="118"/>
      <c r="W49" s="118"/>
    </row>
    <row r="50" spans="21:23" ht="16.5" customHeight="1">
      <c r="U50" s="118"/>
      <c r="V50" s="118"/>
      <c r="W50" s="118"/>
    </row>
    <row r="51" spans="4:23" ht="16.5" customHeight="1"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</row>
    <row r="52" spans="4:23" ht="16.5" customHeight="1"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</row>
    <row r="53" spans="4:23" ht="16.5" customHeight="1"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</row>
    <row r="54" spans="4:23" ht="16.5" customHeight="1"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</row>
    <row r="55" spans="4:23" ht="16.5" customHeight="1"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</row>
    <row r="56" spans="4:23" ht="16.5" customHeight="1"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</row>
    <row r="57" spans="4:23" ht="16.5" customHeight="1"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</row>
    <row r="58" spans="4:23" ht="16.5" customHeight="1"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</row>
    <row r="59" spans="4:23" ht="16.5" customHeight="1"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</row>
    <row r="60" spans="4:23" ht="16.5" customHeight="1"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</row>
    <row r="61" spans="4:23" ht="16.5" customHeight="1"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</row>
    <row r="62" spans="4:23" ht="16.5" customHeight="1"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</row>
    <row r="63" spans="4:23" ht="16.5" customHeight="1"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</row>
    <row r="64" spans="4:23" ht="16.5" customHeight="1"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</row>
    <row r="65" spans="4:23" ht="16.5" customHeight="1"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</row>
    <row r="66" spans="4:23" ht="16.5" customHeight="1"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</row>
    <row r="67" spans="4:23" ht="16.5" customHeight="1"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</row>
    <row r="68" spans="4:23" ht="16.5" customHeight="1"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</row>
    <row r="69" spans="4:23" ht="16.5" customHeight="1"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</row>
    <row r="70" spans="4:23" ht="16.5" customHeight="1"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</row>
    <row r="71" spans="4:23" ht="16.5" customHeight="1"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</row>
    <row r="72" spans="4:23" ht="16.5" customHeight="1"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</row>
    <row r="73" spans="4:23" ht="16.5" customHeight="1"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</row>
    <row r="74" spans="4:23" ht="16.5" customHeight="1"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</row>
    <row r="75" spans="4:23" ht="16.5" customHeight="1"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</row>
    <row r="76" spans="4:23" ht="16.5" customHeight="1"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</row>
    <row r="77" spans="4:23" ht="16.5" customHeight="1"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</row>
    <row r="78" spans="4:23" ht="16.5" customHeight="1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</row>
    <row r="79" spans="4:23" ht="16.5" customHeight="1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</row>
    <row r="80" spans="4:23" ht="16.5" customHeight="1"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</row>
    <row r="81" spans="4:23" ht="16.5" customHeight="1"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</row>
    <row r="82" spans="4:23" ht="16.5" customHeight="1"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</row>
    <row r="83" spans="4:23" ht="16.5" customHeight="1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</row>
    <row r="84" spans="4:23" ht="16.5" customHeight="1"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</row>
    <row r="85" spans="4:23" ht="16.5" customHeight="1"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</row>
    <row r="86" spans="4:23" ht="16.5" customHeight="1"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</row>
    <row r="87" spans="4:23" ht="16.5" customHeight="1"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</row>
    <row r="88" spans="4:23" ht="16.5" customHeight="1"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</row>
    <row r="89" spans="4:23" ht="16.5" customHeight="1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</row>
    <row r="90" spans="4:23" ht="16.5" customHeight="1"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</row>
    <row r="91" spans="4:23" ht="16.5" customHeight="1"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</row>
    <row r="92" spans="4:23" ht="16.5" customHeight="1"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</row>
    <row r="93" spans="4:23" ht="16.5" customHeight="1"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</row>
    <row r="94" spans="4:23" ht="16.5" customHeight="1"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</row>
    <row r="95" spans="4:23" ht="16.5" customHeight="1"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</row>
    <row r="96" spans="4:23" ht="16.5" customHeight="1"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</row>
    <row r="97" spans="4:23" ht="16.5" customHeight="1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</row>
    <row r="98" spans="4:23" ht="16.5" customHeight="1"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</row>
    <row r="99" spans="4:23" ht="16.5" customHeight="1"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</row>
    <row r="100" spans="4:23" ht="16.5" customHeight="1"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</row>
    <row r="101" spans="4:23" ht="16.5" customHeight="1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</row>
    <row r="102" spans="4:23" ht="16.5" customHeight="1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</row>
    <row r="103" spans="4:23" ht="16.5" customHeight="1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</row>
    <row r="104" spans="4:23" ht="16.5" customHeight="1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</row>
    <row r="105" spans="4:23" ht="16.5" customHeight="1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</row>
    <row r="106" spans="4:23" ht="16.5" customHeight="1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</row>
    <row r="107" spans="4:23" ht="16.5" customHeight="1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</row>
    <row r="108" spans="4:23" ht="16.5" customHeight="1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</row>
    <row r="109" spans="4:23" ht="16.5" customHeight="1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</row>
    <row r="110" spans="4:23" ht="16.5" customHeight="1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</row>
    <row r="111" spans="4:23" ht="16.5" customHeight="1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</row>
    <row r="112" spans="4:23" ht="16.5" customHeight="1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</row>
    <row r="113" spans="4:23" ht="16.5" customHeight="1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</row>
    <row r="114" spans="4:23" ht="16.5" customHeight="1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</row>
    <row r="115" spans="4:23" ht="16.5" customHeight="1"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</row>
    <row r="116" spans="4:23" ht="16.5" customHeight="1"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</row>
    <row r="117" spans="4:23" ht="16.5" customHeight="1"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</row>
    <row r="118" spans="4:23" ht="16.5" customHeight="1"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</row>
    <row r="119" spans="4:23" ht="16.5" customHeight="1"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</row>
    <row r="120" spans="4:23" ht="16.5" customHeight="1"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</row>
    <row r="121" spans="4:23" ht="16.5" customHeight="1"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</row>
    <row r="122" spans="4:23" ht="16.5" customHeight="1"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</row>
    <row r="123" spans="4:23" ht="16.5" customHeight="1"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</row>
    <row r="124" spans="4:23" ht="16.5" customHeight="1"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</row>
    <row r="125" spans="4:23" ht="16.5" customHeight="1"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</row>
    <row r="126" spans="4:23" ht="16.5" customHeight="1"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</row>
    <row r="127" spans="4:23" ht="16.5" customHeight="1"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</row>
    <row r="128" spans="4:23" ht="16.5" customHeight="1"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</row>
    <row r="129" spans="4:23" ht="16.5" customHeight="1"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</row>
    <row r="130" spans="4:23" ht="16.5" customHeight="1"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</row>
    <row r="131" spans="4:23" ht="16.5" customHeight="1"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</row>
    <row r="132" spans="4:23" ht="16.5" customHeight="1"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</row>
    <row r="133" spans="4:23" ht="16.5" customHeight="1"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</row>
    <row r="134" spans="4:23" ht="16.5" customHeight="1"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</row>
    <row r="135" spans="4:23" ht="16.5" customHeight="1"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</row>
    <row r="136" spans="4:23" ht="16.5" customHeight="1"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</row>
    <row r="137" spans="4:23" ht="16.5" customHeight="1"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</row>
    <row r="138" spans="4:23" ht="16.5" customHeight="1"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</row>
    <row r="139" spans="4:23" ht="16.5" customHeight="1"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</row>
    <row r="140" spans="4:23" ht="16.5" customHeight="1"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</row>
    <row r="141" spans="4:23" ht="16.5" customHeight="1"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</row>
    <row r="142" spans="4:23" ht="16.5" customHeight="1"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</row>
    <row r="143" spans="4:23" ht="16.5" customHeight="1"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</row>
    <row r="144" spans="4:23" ht="16.5" customHeight="1"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</row>
    <row r="145" spans="4:23" ht="16.5" customHeight="1"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</row>
    <row r="146" spans="4:23" ht="16.5" customHeight="1"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</row>
    <row r="147" spans="4:23" ht="16.5" customHeight="1"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</row>
    <row r="148" spans="4:23" ht="16.5" customHeight="1"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</row>
    <row r="149" spans="4:23" ht="16.5" customHeight="1"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</row>
    <row r="150" spans="4:23" ht="16.5" customHeight="1"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</row>
    <row r="151" spans="4:23" ht="16.5" customHeight="1"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</row>
    <row r="152" spans="4:23" ht="16.5" customHeight="1"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</row>
    <row r="153" spans="4:23" ht="16.5" customHeight="1"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</row>
    <row r="154" spans="4:23" ht="16.5" customHeight="1"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</row>
    <row r="155" spans="4:23" ht="16.5" customHeight="1"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</row>
    <row r="156" spans="4:23" ht="16.5" customHeight="1"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</row>
    <row r="157" spans="4:23" ht="16.5" customHeight="1"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</row>
    <row r="158" spans="4:23" ht="16.5" customHeight="1"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2009-02-03T11:07:52Z</cp:lastPrinted>
  <dcterms:created xsi:type="dcterms:W3CDTF">1998-04-21T14:04:37Z</dcterms:created>
  <dcterms:modified xsi:type="dcterms:W3CDTF">2009-02-09T12:08:41Z</dcterms:modified>
  <cp:category/>
  <cp:version/>
  <cp:contentType/>
  <cp:contentStatus/>
</cp:coreProperties>
</file>