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<sst xmlns="http://schemas.openxmlformats.org/spreadsheetml/2006/main" count="89" uniqueCount="82">
  <si>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</si>
  <si>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</si>
  <si>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</si>
  <si>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</si>
  <si>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</si>
  <si>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</si>
  <si>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</si>
  <si>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</si>
  <si>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</si>
  <si>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</si>
  <si>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</si>
  <si>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</si>
  <si>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</si>
  <si>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</si>
  <si>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</si>
  <si>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</si>
  <si>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</si>
  <si>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</si>
  <si>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</si>
  <si>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</si>
  <si>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</si>
  <si>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</si>
  <si>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</si>
  <si>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</si>
  <si>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</si>
  <si>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</si>
  <si>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</si>
  <si>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</si>
  <si>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</si>
  <si>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</si>
  <si>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</si>
  <si>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</si>
  <si>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</si>
  <si>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</si>
  <si>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</si>
  <si>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</si>
  <si>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</si>
  <si>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</si>
  <si>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</si>
  <si>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</si>
  <si>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</si>
  <si>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</si>
  <si>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</si>
  <si>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</si>
  <si>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</si>
  <si>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</si>
  <si>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</si>
  <si>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</si>
  <si>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</si>
  <si>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</si>
  <si>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</si>
  <si>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</si>
  <si>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</si>
  <si>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</si>
  <si>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</si>
  <si>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</si>
  <si>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</si>
  <si>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</si>
  <si>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</si>
  <si>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</si>
  <si>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</si>
  <si>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</si>
  <si>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</si>
  <si>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</si>
  <si>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</si>
  <si>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</si>
  <si>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</si>
  <si>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</si>
  <si>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</si>
  <si>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</si>
  <si>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</si>
  <si>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</si>
  <si>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</si>
  <si>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</si>
  <si>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</si>
  <si>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</si>
  <si>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</si>
  <si>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</si>
  <si>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Diciembre de 2008</t>
  </si>
  <si>
    <t>Diferencia</t>
  </si>
  <si>
    <t>TOTAL Res 625/10</t>
  </si>
  <si>
    <t>ANEXO IV al Memorandum D.T.E.E. N°  156/15.-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</si>
</sst>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39783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214835.6918417112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35240.95498835476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32144.850000000006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11363.130857142858</v>
      </c>
      <c r="K24" s="80">
        <f>J24*0.5</f>
        <v>5681.565428571429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10960.262318840578</v>
      </c>
      <c r="K26" s="80">
        <f>J26*0.5</f>
        <v>5480.131159420289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315706.58659404115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80</v>
      </c>
      <c r="H30" s="218"/>
      <c r="I30" s="218"/>
      <c r="J30" s="47">
        <v>286431.43555365916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79</v>
      </c>
      <c r="H31" s="218"/>
      <c r="I31" s="218"/>
      <c r="J31" s="47">
        <f>+J29-J30</f>
        <v>29275.151040381985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Roman,Normal"&amp;8&amp;Z&amp;F - &amp;P&amp;N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J31" sqref="J3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IV al Memorandum D.T.E.E. N°  156/15.-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Diciembre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77849.56666679028</v>
      </c>
      <c r="H22" s="179">
        <v>19747.883666741724</v>
      </c>
      <c r="I22" s="180">
        <v>112679.9239113097</v>
      </c>
      <c r="J22" s="181"/>
      <c r="K22" s="182">
        <v>3488030.7500000084</v>
      </c>
      <c r="L22" s="181"/>
      <c r="M22" s="182">
        <v>2753.083333335584</v>
      </c>
      <c r="N22" s="181"/>
      <c r="O22" s="182">
        <v>2763359.7805553516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3155</v>
      </c>
      <c r="J24" s="140"/>
      <c r="K24" s="132">
        <v>10850</v>
      </c>
      <c r="L24" s="140"/>
      <c r="M24" s="132">
        <v>118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10</v>
      </c>
      <c r="H25" s="126">
        <v>4</v>
      </c>
      <c r="I25" s="103">
        <v>35</v>
      </c>
      <c r="J25" s="140"/>
      <c r="K25" s="133">
        <v>34</v>
      </c>
      <c r="L25" s="140"/>
      <c r="M25" s="133">
        <v>27</v>
      </c>
      <c r="N25" s="140"/>
      <c r="O25" s="133">
        <v>34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0.9970198065613318</v>
      </c>
      <c r="H27" s="128">
        <f>1-H22/H23/H24</f>
        <v>0.9984045827179823</v>
      </c>
      <c r="I27" s="129">
        <f>1-I22/I23/I24</f>
        <v>0.9959229778089678</v>
      </c>
      <c r="J27" s="141"/>
      <c r="K27" s="104">
        <f>1-K22/K23/K24</f>
        <v>0.9633016565662942</v>
      </c>
      <c r="L27" s="141"/>
      <c r="M27" s="104">
        <f>1-M22/M23/M24</f>
        <v>0.9973366193277072</v>
      </c>
      <c r="N27" s="141"/>
      <c r="O27" s="104">
        <f>1-O22/O23/O24</f>
        <v>0.9559578317984277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0.28308563340410475</v>
      </c>
      <c r="I29" s="130">
        <f>+I25/I24*100</f>
        <v>1.109350237717908</v>
      </c>
      <c r="J29" s="142"/>
      <c r="K29" s="105">
        <f>+K25/K24*100</f>
        <v>0.31336405529953915</v>
      </c>
      <c r="L29" s="142"/>
      <c r="M29" s="105">
        <f>+M25/M24</f>
        <v>0.2288135593220339</v>
      </c>
      <c r="N29" s="142"/>
      <c r="O29" s="105">
        <f>+O25/O24*100</f>
        <v>0.47469458987783597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0.6858655593266396</v>
      </c>
      <c r="H32" s="198">
        <f>+(H27-H19)/(1-H19)</f>
        <v>0.7548529068811093</v>
      </c>
      <c r="I32" s="198">
        <f>+(I27-I19)/(1-I19)</f>
        <v>-0.26812509829930703</v>
      </c>
      <c r="J32" s="198"/>
      <c r="K32" s="198">
        <f>+(K27-K19)/(1-K19)</f>
        <v>-3.2245128851969396</v>
      </c>
      <c r="L32" s="198"/>
      <c r="M32" s="198">
        <f>+(M27-M19)/(1-M19)</f>
        <v>-1.6875687914156068</v>
      </c>
      <c r="N32" s="198"/>
      <c r="O32" s="199">
        <f>+(O27-O19)/(1-O19)</f>
        <v>-1.676847274148916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0.6858655593266396</v>
      </c>
      <c r="H33" s="194">
        <f aca="true" t="shared" si="0" ref="H33:O33">IF(H32&gt;0,H32,0)</f>
        <v>0.7548529068811093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0.7449678978341399</v>
      </c>
      <c r="I34" s="194">
        <f>+(I20-I29)/I20</f>
        <v>-0.10935023771790808</v>
      </c>
      <c r="J34" s="194"/>
      <c r="K34" s="194">
        <f>+(K20-K29)/K20</f>
        <v>0.3732718894009217</v>
      </c>
      <c r="L34" s="194"/>
      <c r="M34" s="194">
        <f>+(M20-M29)/M20</f>
        <v>0.6731234866828087</v>
      </c>
      <c r="N34" s="194"/>
      <c r="O34" s="201">
        <f>+(O20-O29)/O20</f>
        <v>0.3120368262640058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1.1174835156521634</v>
      </c>
      <c r="H35" s="194">
        <f aca="true" t="shared" si="1" ref="H35:O35">+H34+H33</f>
        <v>1.4998208047152493</v>
      </c>
      <c r="I35" s="194">
        <f t="shared" si="1"/>
        <v>-0.10935023771790808</v>
      </c>
      <c r="J35" s="194"/>
      <c r="K35" s="194">
        <f t="shared" si="1"/>
        <v>0.3732718894009217</v>
      </c>
      <c r="L35" s="194"/>
      <c r="M35" s="194">
        <f t="shared" si="1"/>
        <v>0.6731234866828087</v>
      </c>
      <c r="N35" s="194"/>
      <c r="O35" s="201">
        <f t="shared" si="1"/>
        <v>0.3120368262640058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1.1174835156521634</v>
      </c>
      <c r="H36" s="194">
        <f aca="true" t="shared" si="2" ref="H36:O36">IF(H35&gt;0,H35,0)</f>
        <v>1.4998208047152493</v>
      </c>
      <c r="I36" s="194">
        <f t="shared" si="2"/>
        <v>0</v>
      </c>
      <c r="J36" s="194"/>
      <c r="K36" s="194">
        <f t="shared" si="2"/>
        <v>0.3732718894009217</v>
      </c>
      <c r="L36" s="194"/>
      <c r="M36" s="194">
        <f t="shared" si="2"/>
        <v>0.6731234866828087</v>
      </c>
      <c r="N36" s="194"/>
      <c r="O36" s="201">
        <f t="shared" si="2"/>
        <v>0.3120368262640058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214835.6918417112</v>
      </c>
      <c r="H37" s="194">
        <f aca="true" t="shared" si="3" ref="H37:O37">+H36*H24*H18</f>
        <v>35240.95498835476</v>
      </c>
      <c r="I37" s="194">
        <f t="shared" si="3"/>
        <v>0</v>
      </c>
      <c r="J37" s="194"/>
      <c r="K37" s="194">
        <f t="shared" si="3"/>
        <v>32144.850000000006</v>
      </c>
      <c r="L37" s="194"/>
      <c r="M37" s="194">
        <f t="shared" si="3"/>
        <v>11363.130857142858</v>
      </c>
      <c r="N37" s="194"/>
      <c r="O37" s="201">
        <f t="shared" si="3"/>
        <v>10960.262318840578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214835.6918417112</v>
      </c>
      <c r="H38" s="205">
        <f aca="true" t="shared" si="4" ref="H38:O38">IF(H37&gt;0,H37,0)</f>
        <v>35240.95498835476</v>
      </c>
      <c r="I38" s="205">
        <f t="shared" si="4"/>
        <v>0</v>
      </c>
      <c r="J38" s="206"/>
      <c r="K38" s="205">
        <f t="shared" si="4"/>
        <v>32144.850000000006</v>
      </c>
      <c r="L38" s="206"/>
      <c r="M38" s="205">
        <f t="shared" si="4"/>
        <v>11363.130857142858</v>
      </c>
      <c r="N38" s="206"/>
      <c r="O38" s="207">
        <f t="shared" si="4"/>
        <v>10960.262318840578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214835.6918417112</v>
      </c>
      <c r="H41" s="108">
        <f>H38</f>
        <v>35240.95498835476</v>
      </c>
      <c r="I41" s="108">
        <f>I38</f>
        <v>0</v>
      </c>
      <c r="J41" s="143"/>
      <c r="K41" s="108">
        <f>K38</f>
        <v>32144.850000000006</v>
      </c>
      <c r="L41" s="143"/>
      <c r="M41" s="108">
        <f>M38</f>
        <v>11363.130857142858</v>
      </c>
      <c r="N41" s="143"/>
      <c r="O41" s="108">
        <f>O38</f>
        <v>10960.262318840578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39783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2015-04-06T15:12:13Z</cp:lastPrinted>
  <dcterms:created xsi:type="dcterms:W3CDTF">1998-04-21T14:04:37Z</dcterms:created>
  <dcterms:modified xsi:type="dcterms:W3CDTF">2015-04-06T15:12:19Z</dcterms:modified>
  <cp:category/>
  <cp:version/>
  <cp:contentType/>
  <cp:contentStatus/>
</cp:coreProperties>
</file>