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<sst xmlns="http://schemas.openxmlformats.org/spreadsheetml/2006/main" count="83" uniqueCount="79">
  <si>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</si>
  <si>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</si>
  <si>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</si>
  <si>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</si>
  <si>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</si>
  <si>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</si>
  <si>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</si>
  <si>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</si>
  <si>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</si>
  <si>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</si>
  <si>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</si>
  <si>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</si>
  <si>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</si>
  <si>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</si>
  <si>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</si>
  <si>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</si>
  <si>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</si>
  <si>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</si>
  <si>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</si>
  <si>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</si>
  <si>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</si>
  <si>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</si>
  <si>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</si>
  <si>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</si>
  <si>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</si>
  <si>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</si>
  <si>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</si>
  <si>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</si>
  <si>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</si>
  <si>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</si>
  <si>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</si>
  <si>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</si>
  <si>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</si>
  <si>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</si>
  <si>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</si>
  <si>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</si>
  <si>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</si>
  <si>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</si>
  <si>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</si>
  <si>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</si>
  <si>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</si>
  <si>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</si>
  <si>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</si>
  <si>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</si>
  <si>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</si>
  <si>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</si>
  <si>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</si>
  <si>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</si>
  <si>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</si>
  <si>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</si>
  <si>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</si>
  <si>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</si>
  <si>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</si>
  <si>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</si>
  <si>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</si>
  <si>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</si>
  <si>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</si>
  <si>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</si>
  <si>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</si>
  <si>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</si>
  <si>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</si>
  <si>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</si>
  <si>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</si>
  <si>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</si>
  <si>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</si>
  <si>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</si>
  <si>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</si>
  <si>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</si>
  <si>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</si>
  <si>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</si>
  <si>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</si>
  <si>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</si>
  <si>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</si>
  <si>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</si>
  <si>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</si>
  <si>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</si>
  <si>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</si>
  <si>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Julio de 2014</t>
  </si>
  <si>
    <t>ANEXO VIII al Memorándum  D.T.E.E. N°      347  /2015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</si>
</sst>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41821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253738.03556195923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34669.265154639266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7179.2361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69120.48096668924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8644.971857142858</v>
      </c>
      <c r="K24" s="80">
        <f>J24*0.5</f>
        <v>4322.485928571429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10960.262318840578</v>
      </c>
      <c r="K26" s="80">
        <f>J26*0.5</f>
        <v>5480.131159420289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394114.86904726294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Memorándum  D.T.E.E. N°      347  /2015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41787.64</v>
      </c>
      <c r="H22" s="179">
        <v>11435.751666712482</v>
      </c>
      <c r="I22" s="180">
        <v>94051.46783249856</v>
      </c>
      <c r="J22" s="181"/>
      <c r="K22" s="182">
        <v>471150.8055556478</v>
      </c>
      <c r="L22" s="181"/>
      <c r="M22" s="182">
        <v>1889.9666666683042</v>
      </c>
      <c r="N22" s="181"/>
      <c r="O22" s="182">
        <v>1389814.1680553816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9</v>
      </c>
      <c r="H25" s="126">
        <v>6</v>
      </c>
      <c r="I25" s="103">
        <v>16</v>
      </c>
      <c r="J25" s="140"/>
      <c r="K25" s="133">
        <v>28</v>
      </c>
      <c r="L25" s="140"/>
      <c r="M25" s="133">
        <v>34</v>
      </c>
      <c r="N25" s="140"/>
      <c r="O25" s="133">
        <v>34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0.9984003090077758</v>
      </c>
      <c r="H27" s="128">
        <f>1-H22/H23/H24</f>
        <v>0.9990761138687148</v>
      </c>
      <c r="I27" s="129">
        <f>1-I22/I23/I24</f>
        <v>0.9965489798043616</v>
      </c>
      <c r="J27" s="141"/>
      <c r="K27" s="104">
        <f>1-K22/K23/K24</f>
        <v>0.994752747460122</v>
      </c>
      <c r="L27" s="141"/>
      <c r="M27" s="104">
        <f>1-M22/M23/M24</f>
        <v>0.9980206456928195</v>
      </c>
      <c r="N27" s="141"/>
      <c r="O27" s="104">
        <f>1-O22/O23/O24</f>
        <v>0.9778492725452775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0.42462845010615713</v>
      </c>
      <c r="I29" s="130">
        <f>+I25/I24*100</f>
        <v>0.514287551026968</v>
      </c>
      <c r="J29" s="142"/>
      <c r="K29" s="105">
        <f>+K25/K24*100</f>
        <v>0.27317073170731704</v>
      </c>
      <c r="L29" s="142"/>
      <c r="M29" s="105">
        <f>+M25/M24</f>
        <v>0.3119266055045872</v>
      </c>
      <c r="N29" s="142"/>
      <c r="O29" s="105">
        <f>+O25/O24*100</f>
        <v>0.47469458987783597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0.8313807323469768</v>
      </c>
      <c r="H32" s="198">
        <f>+(H27-H19)/(1-H19)</f>
        <v>0.8580383940864703</v>
      </c>
      <c r="I32" s="198">
        <f>+(I27-I19)/(1-I19)</f>
        <v>-0.07341219148939353</v>
      </c>
      <c r="J32" s="198"/>
      <c r="K32" s="198">
        <f>+(K27-K19)/(1-K19)</f>
        <v>0.3959649430323459</v>
      </c>
      <c r="L32" s="198"/>
      <c r="M32" s="198">
        <f>+(M27-M19)/(1-M19)</f>
        <v>-0.9973302796979002</v>
      </c>
      <c r="N32" s="198"/>
      <c r="O32" s="199">
        <f>+(O27-O19)/(1-O19)</f>
        <v>-0.3463032550126053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0.8313807323469768</v>
      </c>
      <c r="H33" s="194">
        <f aca="true" t="shared" si="0" ref="H33:O33">IF(H32&gt;0,H32,0)</f>
        <v>0.8580383940864703</v>
      </c>
      <c r="I33" s="194">
        <f t="shared" si="0"/>
        <v>0</v>
      </c>
      <c r="J33" s="194"/>
      <c r="K33" s="194">
        <f t="shared" si="0"/>
        <v>0.3959649430323459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0.6174518467512098</v>
      </c>
      <c r="I34" s="194">
        <f>+(I20-I29)/I20</f>
        <v>0.485712448973032</v>
      </c>
      <c r="J34" s="194"/>
      <c r="K34" s="194">
        <f>+(K20-K29)/K20</f>
        <v>0.4536585365853659</v>
      </c>
      <c r="L34" s="194"/>
      <c r="M34" s="194">
        <f>+(M20-M29)/M20</f>
        <v>0.5543905635648755</v>
      </c>
      <c r="N34" s="194"/>
      <c r="O34" s="201">
        <f>+(O20-O29)/O20</f>
        <v>0.3120368262640058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1.3198368930399482</v>
      </c>
      <c r="H35" s="194">
        <f aca="true" t="shared" si="1" ref="H35:O35">+H34+H33</f>
        <v>1.4754902408376802</v>
      </c>
      <c r="I35" s="194">
        <f t="shared" si="1"/>
        <v>0.485712448973032</v>
      </c>
      <c r="J35" s="194"/>
      <c r="K35" s="194">
        <f t="shared" si="1"/>
        <v>0.8496234796177118</v>
      </c>
      <c r="L35" s="194"/>
      <c r="M35" s="194">
        <f t="shared" si="1"/>
        <v>0.5543905635648755</v>
      </c>
      <c r="N35" s="194"/>
      <c r="O35" s="201">
        <f t="shared" si="1"/>
        <v>0.3120368262640058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1.3198368930399482</v>
      </c>
      <c r="H36" s="194">
        <f aca="true" t="shared" si="2" ref="H36:O36">IF(H35&gt;0,H35,0)</f>
        <v>1.4754902408376802</v>
      </c>
      <c r="I36" s="194">
        <f t="shared" si="2"/>
        <v>0.485712448973032</v>
      </c>
      <c r="J36" s="194"/>
      <c r="K36" s="194">
        <f t="shared" si="2"/>
        <v>0.8496234796177118</v>
      </c>
      <c r="L36" s="194"/>
      <c r="M36" s="194">
        <f t="shared" si="2"/>
        <v>0.5543905635648755</v>
      </c>
      <c r="N36" s="194"/>
      <c r="O36" s="201">
        <f t="shared" si="2"/>
        <v>0.3120368262640058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253738.03556195923</v>
      </c>
      <c r="H37" s="194">
        <f aca="true" t="shared" si="3" ref="H37:O37">+H36*H24*H18</f>
        <v>34669.265154639266</v>
      </c>
      <c r="I37" s="194">
        <f t="shared" si="3"/>
        <v>7179.2361</v>
      </c>
      <c r="J37" s="194"/>
      <c r="K37" s="194">
        <f t="shared" si="3"/>
        <v>69120.48096668924</v>
      </c>
      <c r="L37" s="194"/>
      <c r="M37" s="194">
        <f t="shared" si="3"/>
        <v>8644.971857142858</v>
      </c>
      <c r="N37" s="194"/>
      <c r="O37" s="201">
        <f t="shared" si="3"/>
        <v>10960.262318840578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253738.03556195923</v>
      </c>
      <c r="H38" s="205">
        <f aca="true" t="shared" si="4" ref="H38:O38">IF(H37&gt;0,H37,0)</f>
        <v>34669.265154639266</v>
      </c>
      <c r="I38" s="205">
        <f t="shared" si="4"/>
        <v>7179.2361</v>
      </c>
      <c r="J38" s="206"/>
      <c r="K38" s="205">
        <f t="shared" si="4"/>
        <v>69120.48096668924</v>
      </c>
      <c r="L38" s="206"/>
      <c r="M38" s="205">
        <f t="shared" si="4"/>
        <v>8644.971857142858</v>
      </c>
      <c r="N38" s="206"/>
      <c r="O38" s="207">
        <f t="shared" si="4"/>
        <v>10960.262318840578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253738.03556195923</v>
      </c>
      <c r="H41" s="108">
        <f>H38</f>
        <v>34669.265154639266</v>
      </c>
      <c r="I41" s="108">
        <f>I38</f>
        <v>7179.2361</v>
      </c>
      <c r="J41" s="143"/>
      <c r="K41" s="108">
        <f>K38</f>
        <v>69120.48096668924</v>
      </c>
      <c r="L41" s="143"/>
      <c r="M41" s="108">
        <f>M38</f>
        <v>8644.971857142858</v>
      </c>
      <c r="N41" s="143"/>
      <c r="O41" s="108">
        <f>O38</f>
        <v>10960.262318840578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41821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2014-06-10T12:32:16Z</cp:lastPrinted>
  <dcterms:created xsi:type="dcterms:W3CDTF">1998-04-21T14:04:37Z</dcterms:created>
  <dcterms:modified xsi:type="dcterms:W3CDTF">2015-06-24T15:18:02Z</dcterms:modified>
  <cp:category/>
  <cp:version/>
  <cp:contentType/>
  <cp:contentStatus/>
</cp:coreProperties>
</file>