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cretaria de Directorio\Secretaría del Directorio General\Documentos\RESOLUCIONES\2017\1500\"/>
    </mc:Choice>
  </mc:AlternateContent>
  <bookViews>
    <workbookView xWindow="0" yWindow="0" windowWidth="19200" windowHeight="11295"/>
  </bookViews>
  <sheets>
    <sheet name="EPEN recurso" sheetId="1" r:id="rId1"/>
  </sheets>
  <externalReferences>
    <externalReference r:id="rId2"/>
    <externalReference r:id="rId3"/>
  </externalReferences>
  <definedNames>
    <definedName name="_xlnm._FilterDatabase" localSheetId="0" hidden="1">'EPEN recurso'!$A$6:$AC$58</definedName>
    <definedName name="_xlnm.Print_Area" localSheetId="0">'EPEN recurso'!$C$1:$AA$60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9" i="1" l="1"/>
  <c r="AF59" i="1" s="1"/>
  <c r="U58" i="1"/>
  <c r="AQ58" i="1" s="1"/>
  <c r="T58" i="1"/>
  <c r="S58" i="1"/>
  <c r="AK58" i="1" s="1"/>
  <c r="R58" i="1"/>
  <c r="Q58" i="1"/>
  <c r="Z58" i="1" s="1"/>
  <c r="M58" i="1"/>
  <c r="N58" i="1" s="1"/>
  <c r="L58" i="1" s="1"/>
  <c r="D58" i="1"/>
  <c r="U57" i="1"/>
  <c r="AQ57" i="1" s="1"/>
  <c r="T57" i="1"/>
  <c r="S57" i="1"/>
  <c r="AK57" i="1" s="1"/>
  <c r="R57" i="1"/>
  <c r="Q57" i="1"/>
  <c r="Z57" i="1" s="1"/>
  <c r="M57" i="1"/>
  <c r="N57" i="1" s="1"/>
  <c r="L57" i="1" s="1"/>
  <c r="D57" i="1"/>
  <c r="U56" i="1"/>
  <c r="AQ56" i="1" s="1"/>
  <c r="T56" i="1"/>
  <c r="S56" i="1"/>
  <c r="AK56" i="1" s="1"/>
  <c r="R56" i="1"/>
  <c r="Q56" i="1"/>
  <c r="Z56" i="1" s="1"/>
  <c r="M56" i="1"/>
  <c r="N56" i="1" s="1"/>
  <c r="L56" i="1" s="1"/>
  <c r="D56" i="1"/>
  <c r="U55" i="1"/>
  <c r="AQ55" i="1" s="1"/>
  <c r="T55" i="1"/>
  <c r="S55" i="1"/>
  <c r="AK55" i="1" s="1"/>
  <c r="R55" i="1"/>
  <c r="Q55" i="1"/>
  <c r="Z55" i="1" s="1"/>
  <c r="M55" i="1"/>
  <c r="L55" i="1"/>
  <c r="D55" i="1"/>
  <c r="U54" i="1"/>
  <c r="AQ54" i="1" s="1"/>
  <c r="T54" i="1"/>
  <c r="S54" i="1"/>
  <c r="AK54" i="1" s="1"/>
  <c r="R54" i="1"/>
  <c r="Q54" i="1"/>
  <c r="Z54" i="1" s="1"/>
  <c r="M54" i="1"/>
  <c r="N54" i="1" s="1"/>
  <c r="L54" i="1" s="1"/>
  <c r="D54" i="1"/>
  <c r="U53" i="1"/>
  <c r="AQ53" i="1" s="1"/>
  <c r="S53" i="1"/>
  <c r="AK53" i="1" s="1"/>
  <c r="R53" i="1"/>
  <c r="Q53" i="1"/>
  <c r="Z53" i="1" s="1"/>
  <c r="M53" i="1"/>
  <c r="N53" i="1" s="1"/>
  <c r="L53" i="1" s="1"/>
  <c r="U52" i="1"/>
  <c r="AQ52" i="1" s="1"/>
  <c r="T52" i="1"/>
  <c r="S52" i="1"/>
  <c r="AK52" i="1" s="1"/>
  <c r="R52" i="1"/>
  <c r="Q52" i="1"/>
  <c r="Z52" i="1" s="1"/>
  <c r="M52" i="1"/>
  <c r="N52" i="1" s="1"/>
  <c r="L52" i="1" s="1"/>
  <c r="D52" i="1"/>
  <c r="U51" i="1"/>
  <c r="AQ51" i="1" s="1"/>
  <c r="T51" i="1"/>
  <c r="S51" i="1"/>
  <c r="AK51" i="1" s="1"/>
  <c r="R51" i="1"/>
  <c r="Q51" i="1"/>
  <c r="Z51" i="1" s="1"/>
  <c r="M51" i="1"/>
  <c r="L51" i="1"/>
  <c r="D51" i="1"/>
  <c r="U50" i="1"/>
  <c r="AQ50" i="1" s="1"/>
  <c r="T50" i="1"/>
  <c r="S50" i="1"/>
  <c r="AK50" i="1" s="1"/>
  <c r="R50" i="1"/>
  <c r="Q50" i="1"/>
  <c r="Z50" i="1" s="1"/>
  <c r="M50" i="1"/>
  <c r="N50" i="1" s="1"/>
  <c r="L50" i="1" s="1"/>
  <c r="D50" i="1"/>
  <c r="U49" i="1"/>
  <c r="AQ49" i="1" s="1"/>
  <c r="T49" i="1"/>
  <c r="S49" i="1"/>
  <c r="AK49" i="1" s="1"/>
  <c r="R49" i="1"/>
  <c r="Q49" i="1"/>
  <c r="Z49" i="1" s="1"/>
  <c r="M49" i="1"/>
  <c r="N49" i="1" s="1"/>
  <c r="L49" i="1" s="1"/>
  <c r="D49" i="1"/>
  <c r="U48" i="1"/>
  <c r="T48" i="1"/>
  <c r="S48" i="1"/>
  <c r="R48" i="1"/>
  <c r="Q48" i="1"/>
  <c r="Z48" i="1" s="1"/>
  <c r="M48" i="1"/>
  <c r="N48" i="1" s="1"/>
  <c r="L48" i="1" s="1"/>
  <c r="D48" i="1"/>
  <c r="U47" i="1"/>
  <c r="AQ47" i="1" s="1"/>
  <c r="T47" i="1"/>
  <c r="S47" i="1"/>
  <c r="AK47" i="1" s="1"/>
  <c r="R47" i="1"/>
  <c r="Q47" i="1"/>
  <c r="Z47" i="1" s="1"/>
  <c r="M47" i="1"/>
  <c r="N47" i="1" s="1"/>
  <c r="L47" i="1" s="1"/>
  <c r="D47" i="1"/>
  <c r="U46" i="1"/>
  <c r="AQ46" i="1" s="1"/>
  <c r="T46" i="1"/>
  <c r="S46" i="1"/>
  <c r="AK46" i="1" s="1"/>
  <c r="R46" i="1"/>
  <c r="Q46" i="1"/>
  <c r="Z46" i="1" s="1"/>
  <c r="M46" i="1"/>
  <c r="N46" i="1" s="1"/>
  <c r="L46" i="1" s="1"/>
  <c r="D46" i="1"/>
  <c r="U45" i="1"/>
  <c r="AQ45" i="1" s="1"/>
  <c r="T45" i="1"/>
  <c r="S45" i="1"/>
  <c r="AK45" i="1" s="1"/>
  <c r="R45" i="1"/>
  <c r="Q45" i="1"/>
  <c r="Z45" i="1" s="1"/>
  <c r="M45" i="1"/>
  <c r="N45" i="1" s="1"/>
  <c r="L45" i="1" s="1"/>
  <c r="D45" i="1"/>
  <c r="U44" i="1"/>
  <c r="AQ44" i="1" s="1"/>
  <c r="T44" i="1"/>
  <c r="S44" i="1"/>
  <c r="AK44" i="1" s="1"/>
  <c r="R44" i="1"/>
  <c r="Q44" i="1"/>
  <c r="Z44" i="1" s="1"/>
  <c r="M44" i="1"/>
  <c r="N44" i="1" s="1"/>
  <c r="L44" i="1" s="1"/>
  <c r="D44" i="1"/>
  <c r="U43" i="1"/>
  <c r="AQ43" i="1" s="1"/>
  <c r="T43" i="1"/>
  <c r="S43" i="1"/>
  <c r="AK43" i="1" s="1"/>
  <c r="R43" i="1"/>
  <c r="Q43" i="1"/>
  <c r="Z43" i="1" s="1"/>
  <c r="M43" i="1"/>
  <c r="N43" i="1" s="1"/>
  <c r="L43" i="1" s="1"/>
  <c r="D43" i="1"/>
  <c r="U42" i="1"/>
  <c r="AQ42" i="1" s="1"/>
  <c r="T42" i="1"/>
  <c r="S42" i="1"/>
  <c r="AK42" i="1" s="1"/>
  <c r="R42" i="1"/>
  <c r="Q42" i="1"/>
  <c r="Z42" i="1" s="1"/>
  <c r="M42" i="1"/>
  <c r="L42" i="1"/>
  <c r="D42" i="1"/>
  <c r="U41" i="1"/>
  <c r="AQ41" i="1" s="1"/>
  <c r="T41" i="1"/>
  <c r="S41" i="1"/>
  <c r="AK41" i="1" s="1"/>
  <c r="R41" i="1"/>
  <c r="Q41" i="1"/>
  <c r="Z41" i="1" s="1"/>
  <c r="M41" i="1"/>
  <c r="N41" i="1" s="1"/>
  <c r="L41" i="1" s="1"/>
  <c r="D41" i="1"/>
  <c r="U40" i="1"/>
  <c r="AQ40" i="1" s="1"/>
  <c r="T40" i="1"/>
  <c r="S40" i="1"/>
  <c r="AK40" i="1" s="1"/>
  <c r="R40" i="1"/>
  <c r="Q40" i="1"/>
  <c r="Z40" i="1" s="1"/>
  <c r="M40" i="1"/>
  <c r="N40" i="1" s="1"/>
  <c r="L40" i="1" s="1"/>
  <c r="D40" i="1"/>
  <c r="U39" i="1"/>
  <c r="AQ39" i="1" s="1"/>
  <c r="T39" i="1"/>
  <c r="S39" i="1"/>
  <c r="AK39" i="1" s="1"/>
  <c r="R39" i="1"/>
  <c r="Q39" i="1"/>
  <c r="Z39" i="1" s="1"/>
  <c r="M39" i="1"/>
  <c r="N39" i="1" s="1"/>
  <c r="L39" i="1" s="1"/>
  <c r="D39" i="1"/>
  <c r="U38" i="1"/>
  <c r="AQ38" i="1" s="1"/>
  <c r="T38" i="1"/>
  <c r="S38" i="1"/>
  <c r="AK38" i="1" s="1"/>
  <c r="R38" i="1"/>
  <c r="Q38" i="1"/>
  <c r="Z38" i="1" s="1"/>
  <c r="M38" i="1"/>
  <c r="N38" i="1" s="1"/>
  <c r="L38" i="1" s="1"/>
  <c r="D38" i="1"/>
  <c r="U37" i="1"/>
  <c r="AQ37" i="1" s="1"/>
  <c r="T37" i="1"/>
  <c r="R37" i="1"/>
  <c r="M37" i="1"/>
  <c r="N37" i="1" s="1"/>
  <c r="D37" i="1"/>
  <c r="U36" i="1"/>
  <c r="AQ36" i="1" s="1"/>
  <c r="T36" i="1"/>
  <c r="S36" i="1"/>
  <c r="AK36" i="1" s="1"/>
  <c r="R36" i="1"/>
  <c r="Q36" i="1"/>
  <c r="Z36" i="1" s="1"/>
  <c r="M36" i="1"/>
  <c r="N36" i="1" s="1"/>
  <c r="L36" i="1" s="1"/>
  <c r="D36" i="1"/>
  <c r="U35" i="1"/>
  <c r="AQ35" i="1" s="1"/>
  <c r="T35" i="1"/>
  <c r="S35" i="1"/>
  <c r="AK35" i="1" s="1"/>
  <c r="R35" i="1"/>
  <c r="Q35" i="1"/>
  <c r="Z35" i="1" s="1"/>
  <c r="M35" i="1"/>
  <c r="N35" i="1" s="1"/>
  <c r="L35" i="1" s="1"/>
  <c r="D35" i="1"/>
  <c r="U34" i="1"/>
  <c r="AQ34" i="1" s="1"/>
  <c r="T34" i="1"/>
  <c r="S34" i="1"/>
  <c r="AK34" i="1" s="1"/>
  <c r="R34" i="1"/>
  <c r="Q34" i="1"/>
  <c r="Z34" i="1" s="1"/>
  <c r="M34" i="1"/>
  <c r="N34" i="1" s="1"/>
  <c r="L34" i="1" s="1"/>
  <c r="D34" i="1"/>
  <c r="U33" i="1"/>
  <c r="AQ33" i="1" s="1"/>
  <c r="T33" i="1"/>
  <c r="S33" i="1"/>
  <c r="AK33" i="1" s="1"/>
  <c r="R33" i="1"/>
  <c r="Q33" i="1"/>
  <c r="Z33" i="1" s="1"/>
  <c r="M33" i="1"/>
  <c r="L33" i="1"/>
  <c r="D33" i="1"/>
  <c r="U32" i="1"/>
  <c r="T32" i="1"/>
  <c r="S32" i="1"/>
  <c r="R32" i="1"/>
  <c r="Q32" i="1"/>
  <c r="Z32" i="1" s="1"/>
  <c r="M32" i="1"/>
  <c r="N32" i="1" s="1"/>
  <c r="L32" i="1" s="1"/>
  <c r="D32" i="1"/>
  <c r="U31" i="1"/>
  <c r="AQ31" i="1" s="1"/>
  <c r="T31" i="1"/>
  <c r="S31" i="1"/>
  <c r="AK31" i="1" s="1"/>
  <c r="R31" i="1"/>
  <c r="Q31" i="1"/>
  <c r="Z31" i="1" s="1"/>
  <c r="M31" i="1"/>
  <c r="N31" i="1" s="1"/>
  <c r="L31" i="1" s="1"/>
  <c r="D31" i="1"/>
  <c r="U30" i="1"/>
  <c r="AQ30" i="1" s="1"/>
  <c r="T30" i="1"/>
  <c r="S30" i="1"/>
  <c r="AK30" i="1" s="1"/>
  <c r="R30" i="1"/>
  <c r="Q30" i="1"/>
  <c r="Z30" i="1" s="1"/>
  <c r="M30" i="1"/>
  <c r="N30" i="1" s="1"/>
  <c r="L30" i="1" s="1"/>
  <c r="D30" i="1"/>
  <c r="U29" i="1"/>
  <c r="AQ29" i="1" s="1"/>
  <c r="T29" i="1"/>
  <c r="S29" i="1"/>
  <c r="AK29" i="1" s="1"/>
  <c r="R29" i="1"/>
  <c r="Q29" i="1"/>
  <c r="Z29" i="1" s="1"/>
  <c r="M29" i="1"/>
  <c r="N29" i="1" s="1"/>
  <c r="L29" i="1" s="1"/>
  <c r="D29" i="1"/>
  <c r="U28" i="1"/>
  <c r="AQ28" i="1" s="1"/>
  <c r="T28" i="1"/>
  <c r="S28" i="1"/>
  <c r="AK28" i="1" s="1"/>
  <c r="R28" i="1"/>
  <c r="Q28" i="1"/>
  <c r="Z28" i="1" s="1"/>
  <c r="M28" i="1"/>
  <c r="N28" i="1" s="1"/>
  <c r="L28" i="1" s="1"/>
  <c r="D28" i="1"/>
  <c r="U27" i="1"/>
  <c r="AQ27" i="1" s="1"/>
  <c r="T27" i="1"/>
  <c r="S27" i="1"/>
  <c r="AK27" i="1" s="1"/>
  <c r="R27" i="1"/>
  <c r="Q27" i="1"/>
  <c r="Z27" i="1" s="1"/>
  <c r="M27" i="1"/>
  <c r="N27" i="1" s="1"/>
  <c r="L27" i="1" s="1"/>
  <c r="D27" i="1"/>
  <c r="U26" i="1"/>
  <c r="AQ26" i="1" s="1"/>
  <c r="T26" i="1"/>
  <c r="S26" i="1"/>
  <c r="AK26" i="1" s="1"/>
  <c r="R26" i="1"/>
  <c r="Q26" i="1"/>
  <c r="Z26" i="1" s="1"/>
  <c r="M26" i="1"/>
  <c r="N26" i="1" s="1"/>
  <c r="L26" i="1" s="1"/>
  <c r="D26" i="1"/>
  <c r="U25" i="1"/>
  <c r="AQ25" i="1" s="1"/>
  <c r="T25" i="1"/>
  <c r="S25" i="1"/>
  <c r="AK25" i="1" s="1"/>
  <c r="R25" i="1"/>
  <c r="Q25" i="1"/>
  <c r="Z25" i="1" s="1"/>
  <c r="M25" i="1"/>
  <c r="N25" i="1" s="1"/>
  <c r="L25" i="1" s="1"/>
  <c r="D25" i="1"/>
  <c r="U24" i="1"/>
  <c r="AQ24" i="1" s="1"/>
  <c r="T24" i="1"/>
  <c r="S24" i="1"/>
  <c r="AK24" i="1" s="1"/>
  <c r="R24" i="1"/>
  <c r="Q24" i="1"/>
  <c r="Z24" i="1" s="1"/>
  <c r="M24" i="1"/>
  <c r="N24" i="1" s="1"/>
  <c r="L24" i="1" s="1"/>
  <c r="D24" i="1"/>
  <c r="U23" i="1"/>
  <c r="AQ23" i="1" s="1"/>
  <c r="T23" i="1"/>
  <c r="S23" i="1"/>
  <c r="AK23" i="1" s="1"/>
  <c r="R23" i="1"/>
  <c r="Q23" i="1"/>
  <c r="Z23" i="1" s="1"/>
  <c r="M23" i="1"/>
  <c r="N23" i="1" s="1"/>
  <c r="L23" i="1" s="1"/>
  <c r="D23" i="1"/>
  <c r="U22" i="1"/>
  <c r="AQ22" i="1" s="1"/>
  <c r="T22" i="1"/>
  <c r="S22" i="1"/>
  <c r="AK22" i="1" s="1"/>
  <c r="R22" i="1"/>
  <c r="Q22" i="1"/>
  <c r="Z22" i="1" s="1"/>
  <c r="M22" i="1"/>
  <c r="N22" i="1" s="1"/>
  <c r="L22" i="1" s="1"/>
  <c r="D22" i="1"/>
  <c r="U21" i="1"/>
  <c r="AQ21" i="1" s="1"/>
  <c r="T21" i="1"/>
  <c r="S21" i="1"/>
  <c r="AK21" i="1" s="1"/>
  <c r="R21" i="1"/>
  <c r="Q21" i="1"/>
  <c r="Z21" i="1" s="1"/>
  <c r="M21" i="1"/>
  <c r="N21" i="1" s="1"/>
  <c r="L21" i="1" s="1"/>
  <c r="D21" i="1"/>
  <c r="U20" i="1"/>
  <c r="AQ20" i="1" s="1"/>
  <c r="T20" i="1"/>
  <c r="S20" i="1"/>
  <c r="AK20" i="1" s="1"/>
  <c r="R20" i="1"/>
  <c r="Q20" i="1"/>
  <c r="Z20" i="1" s="1"/>
  <c r="M20" i="1"/>
  <c r="N20" i="1" s="1"/>
  <c r="L20" i="1" s="1"/>
  <c r="D20" i="1"/>
  <c r="U19" i="1"/>
  <c r="AQ19" i="1" s="1"/>
  <c r="T19" i="1"/>
  <c r="S19" i="1"/>
  <c r="AK19" i="1" s="1"/>
  <c r="R19" i="1"/>
  <c r="Q19" i="1"/>
  <c r="Z19" i="1" s="1"/>
  <c r="M19" i="1"/>
  <c r="N19" i="1" s="1"/>
  <c r="L19" i="1" s="1"/>
  <c r="D19" i="1"/>
  <c r="U18" i="1"/>
  <c r="AQ18" i="1" s="1"/>
  <c r="T18" i="1"/>
  <c r="S18" i="1"/>
  <c r="AK18" i="1" s="1"/>
  <c r="R18" i="1"/>
  <c r="Q18" i="1"/>
  <c r="Z18" i="1" s="1"/>
  <c r="M18" i="1"/>
  <c r="N18" i="1" s="1"/>
  <c r="L18" i="1" s="1"/>
  <c r="D18" i="1"/>
  <c r="U17" i="1"/>
  <c r="AQ17" i="1" s="1"/>
  <c r="T17" i="1"/>
  <c r="S17" i="1"/>
  <c r="AK17" i="1" s="1"/>
  <c r="R17" i="1"/>
  <c r="Q17" i="1"/>
  <c r="Z17" i="1" s="1"/>
  <c r="M17" i="1"/>
  <c r="N17" i="1" s="1"/>
  <c r="L17" i="1" s="1"/>
  <c r="D17" i="1"/>
  <c r="U16" i="1"/>
  <c r="AQ16" i="1" s="1"/>
  <c r="T16" i="1"/>
  <c r="S16" i="1"/>
  <c r="AK16" i="1" s="1"/>
  <c r="R16" i="1"/>
  <c r="Q16" i="1"/>
  <c r="Z16" i="1" s="1"/>
  <c r="M16" i="1"/>
  <c r="N16" i="1" s="1"/>
  <c r="L16" i="1" s="1"/>
  <c r="D16" i="1"/>
  <c r="U15" i="1"/>
  <c r="AQ15" i="1" s="1"/>
  <c r="T15" i="1"/>
  <c r="S15" i="1"/>
  <c r="AK15" i="1" s="1"/>
  <c r="R15" i="1"/>
  <c r="Q15" i="1"/>
  <c r="Z15" i="1" s="1"/>
  <c r="M15" i="1"/>
  <c r="N15" i="1" s="1"/>
  <c r="L15" i="1" s="1"/>
  <c r="D15" i="1"/>
  <c r="U14" i="1"/>
  <c r="AQ14" i="1" s="1"/>
  <c r="T14" i="1"/>
  <c r="S14" i="1"/>
  <c r="AK14" i="1" s="1"/>
  <c r="R14" i="1"/>
  <c r="Q14" i="1"/>
  <c r="Z14" i="1" s="1"/>
  <c r="M14" i="1"/>
  <c r="N14" i="1" s="1"/>
  <c r="L14" i="1" s="1"/>
  <c r="D14" i="1"/>
  <c r="U13" i="1"/>
  <c r="AQ13" i="1" s="1"/>
  <c r="T13" i="1"/>
  <c r="S13" i="1"/>
  <c r="AK13" i="1" s="1"/>
  <c r="R13" i="1"/>
  <c r="Q13" i="1"/>
  <c r="Z13" i="1" s="1"/>
  <c r="M13" i="1"/>
  <c r="N13" i="1" s="1"/>
  <c r="L13" i="1" s="1"/>
  <c r="D13" i="1"/>
  <c r="U12" i="1"/>
  <c r="AQ12" i="1" s="1"/>
  <c r="T12" i="1"/>
  <c r="S12" i="1"/>
  <c r="AK12" i="1" s="1"/>
  <c r="R12" i="1"/>
  <c r="Q12" i="1"/>
  <c r="Z12" i="1" s="1"/>
  <c r="M12" i="1"/>
  <c r="N12" i="1" s="1"/>
  <c r="L12" i="1" s="1"/>
  <c r="D12" i="1"/>
  <c r="U11" i="1"/>
  <c r="AQ11" i="1" s="1"/>
  <c r="T11" i="1"/>
  <c r="S11" i="1"/>
  <c r="AK11" i="1" s="1"/>
  <c r="R11" i="1"/>
  <c r="Q11" i="1"/>
  <c r="Z11" i="1" s="1"/>
  <c r="M11" i="1"/>
  <c r="N11" i="1" s="1"/>
  <c r="L11" i="1" s="1"/>
  <c r="D11" i="1"/>
  <c r="U10" i="1"/>
  <c r="AQ10" i="1" s="1"/>
  <c r="T10" i="1"/>
  <c r="S10" i="1"/>
  <c r="AK10" i="1" s="1"/>
  <c r="R10" i="1"/>
  <c r="Q10" i="1"/>
  <c r="Z10" i="1" s="1"/>
  <c r="M10" i="1"/>
  <c r="N10" i="1" s="1"/>
  <c r="L10" i="1" s="1"/>
  <c r="D10" i="1"/>
  <c r="AQ9" i="1"/>
  <c r="AP9" i="1"/>
  <c r="AO9" i="1"/>
  <c r="AN9" i="1"/>
  <c r="AM9" i="1"/>
  <c r="AK9" i="1"/>
  <c r="AJ9" i="1"/>
  <c r="AI9" i="1"/>
  <c r="AH9" i="1"/>
  <c r="AG9" i="1"/>
  <c r="R9" i="1"/>
  <c r="Q9" i="1"/>
  <c r="W9" i="1" s="1"/>
  <c r="L9" i="1"/>
  <c r="D9" i="1"/>
  <c r="U8" i="1"/>
  <c r="U60" i="1" s="1"/>
  <c r="T8" i="1"/>
  <c r="T60" i="1" s="1"/>
  <c r="S8" i="1"/>
  <c r="R8" i="1"/>
  <c r="R60" i="1" s="1"/>
  <c r="Q8" i="1"/>
  <c r="M8" i="1"/>
  <c r="N8" i="1" s="1"/>
  <c r="L8" i="1" s="1"/>
  <c r="D8" i="1"/>
  <c r="V8" i="1" l="1"/>
  <c r="W8" i="1"/>
  <c r="X8" i="1"/>
  <c r="Y8" i="1"/>
  <c r="Z8" i="1"/>
  <c r="AG8" i="1"/>
  <c r="AH8" i="1"/>
  <c r="AI8" i="1"/>
  <c r="AJ8" i="1"/>
  <c r="AK8" i="1"/>
  <c r="AM8" i="1"/>
  <c r="AN8" i="1"/>
  <c r="AO8" i="1"/>
  <c r="AP8" i="1"/>
  <c r="AQ8" i="1"/>
  <c r="V10" i="1"/>
  <c r="W10" i="1"/>
  <c r="X10" i="1"/>
  <c r="Y10" i="1"/>
  <c r="AG10" i="1"/>
  <c r="AH10" i="1"/>
  <c r="AI10" i="1"/>
  <c r="AJ10" i="1"/>
  <c r="AM10" i="1"/>
  <c r="AN10" i="1"/>
  <c r="AO10" i="1"/>
  <c r="AP10" i="1"/>
  <c r="V11" i="1"/>
  <c r="W11" i="1"/>
  <c r="X11" i="1"/>
  <c r="Y11" i="1"/>
  <c r="AG11" i="1"/>
  <c r="AH11" i="1"/>
  <c r="AI11" i="1"/>
  <c r="AJ11" i="1"/>
  <c r="AM11" i="1"/>
  <c r="AN11" i="1"/>
  <c r="AO11" i="1"/>
  <c r="AP11" i="1"/>
  <c r="V12" i="1"/>
  <c r="W12" i="1"/>
  <c r="X12" i="1"/>
  <c r="Y12" i="1"/>
  <c r="AG12" i="1"/>
  <c r="AH12" i="1"/>
  <c r="AI12" i="1"/>
  <c r="AJ12" i="1"/>
  <c r="AM12" i="1"/>
  <c r="AN12" i="1"/>
  <c r="AO12" i="1"/>
  <c r="AP12" i="1"/>
  <c r="V13" i="1"/>
  <c r="W13" i="1"/>
  <c r="X13" i="1"/>
  <c r="Y13" i="1"/>
  <c r="AG13" i="1"/>
  <c r="AH13" i="1"/>
  <c r="AI13" i="1"/>
  <c r="AJ13" i="1"/>
  <c r="AM13" i="1"/>
  <c r="AN13" i="1"/>
  <c r="AO13" i="1"/>
  <c r="AP13" i="1"/>
  <c r="V14" i="1"/>
  <c r="W14" i="1"/>
  <c r="X14" i="1"/>
  <c r="Y14" i="1"/>
  <c r="AG14" i="1"/>
  <c r="AH14" i="1"/>
  <c r="AI14" i="1"/>
  <c r="AJ14" i="1"/>
  <c r="AM14" i="1"/>
  <c r="AN14" i="1"/>
  <c r="AO14" i="1"/>
  <c r="AP14" i="1"/>
  <c r="V15" i="1"/>
  <c r="W15" i="1"/>
  <c r="X15" i="1"/>
  <c r="Y15" i="1"/>
  <c r="AG15" i="1"/>
  <c r="AH15" i="1"/>
  <c r="AI15" i="1"/>
  <c r="AJ15" i="1"/>
  <c r="AM15" i="1"/>
  <c r="AN15" i="1"/>
  <c r="AO15" i="1"/>
  <c r="AP15" i="1"/>
  <c r="V16" i="1"/>
  <c r="W16" i="1"/>
  <c r="X16" i="1"/>
  <c r="Y16" i="1"/>
  <c r="AG16" i="1"/>
  <c r="AH16" i="1"/>
  <c r="AI16" i="1"/>
  <c r="AJ16" i="1"/>
  <c r="AM16" i="1"/>
  <c r="AN16" i="1"/>
  <c r="AO16" i="1"/>
  <c r="AP16" i="1"/>
  <c r="V17" i="1"/>
  <c r="W17" i="1"/>
  <c r="X17" i="1"/>
  <c r="Y17" i="1"/>
  <c r="AG17" i="1"/>
  <c r="AH17" i="1"/>
  <c r="AI17" i="1"/>
  <c r="AJ17" i="1"/>
  <c r="AM17" i="1"/>
  <c r="AN17" i="1"/>
  <c r="AO17" i="1"/>
  <c r="AP17" i="1"/>
  <c r="V18" i="1"/>
  <c r="W18" i="1"/>
  <c r="X18" i="1"/>
  <c r="Y18" i="1"/>
  <c r="AG18" i="1"/>
  <c r="AH18" i="1"/>
  <c r="AI18" i="1"/>
  <c r="AJ18" i="1"/>
  <c r="AM18" i="1"/>
  <c r="AN18" i="1"/>
  <c r="AO18" i="1"/>
  <c r="AP18" i="1"/>
  <c r="V19" i="1"/>
  <c r="W19" i="1"/>
  <c r="X19" i="1"/>
  <c r="Y19" i="1"/>
  <c r="AG19" i="1"/>
  <c r="AH19" i="1"/>
  <c r="AI19" i="1"/>
  <c r="AJ19" i="1"/>
  <c r="AM19" i="1"/>
  <c r="AN19" i="1"/>
  <c r="AO19" i="1"/>
  <c r="AP19" i="1"/>
  <c r="V20" i="1"/>
  <c r="W20" i="1"/>
  <c r="X20" i="1"/>
  <c r="Y20" i="1"/>
  <c r="AG20" i="1"/>
  <c r="AH20" i="1"/>
  <c r="AI20" i="1"/>
  <c r="AJ20" i="1"/>
  <c r="AM20" i="1"/>
  <c r="AN20" i="1"/>
  <c r="AO20" i="1"/>
  <c r="AP20" i="1"/>
  <c r="V21" i="1"/>
  <c r="W21" i="1"/>
  <c r="X21" i="1"/>
  <c r="Y21" i="1"/>
  <c r="AG21" i="1"/>
  <c r="AH21" i="1"/>
  <c r="AI21" i="1"/>
  <c r="AJ21" i="1"/>
  <c r="AM21" i="1"/>
  <c r="AN21" i="1"/>
  <c r="AO21" i="1"/>
  <c r="AP21" i="1"/>
  <c r="V22" i="1"/>
  <c r="W22" i="1"/>
  <c r="X22" i="1"/>
  <c r="Y22" i="1"/>
  <c r="AG22" i="1"/>
  <c r="AH22" i="1"/>
  <c r="AI22" i="1"/>
  <c r="AJ22" i="1"/>
  <c r="AM22" i="1"/>
  <c r="AN22" i="1"/>
  <c r="AO22" i="1"/>
  <c r="AP22" i="1"/>
  <c r="V23" i="1"/>
  <c r="W23" i="1"/>
  <c r="X23" i="1"/>
  <c r="Y23" i="1"/>
  <c r="AG23" i="1"/>
  <c r="AH23" i="1"/>
  <c r="AI23" i="1"/>
  <c r="AJ23" i="1"/>
  <c r="AM23" i="1"/>
  <c r="AN23" i="1"/>
  <c r="AO23" i="1"/>
  <c r="AP23" i="1"/>
  <c r="V24" i="1"/>
  <c r="W24" i="1"/>
  <c r="X24" i="1"/>
  <c r="Y24" i="1"/>
  <c r="AG24" i="1"/>
  <c r="AH24" i="1"/>
  <c r="AI24" i="1"/>
  <c r="AJ24" i="1"/>
  <c r="AM24" i="1"/>
  <c r="AN24" i="1"/>
  <c r="AO24" i="1"/>
  <c r="AP24" i="1"/>
  <c r="V25" i="1"/>
  <c r="W25" i="1"/>
  <c r="X25" i="1"/>
  <c r="Y25" i="1"/>
  <c r="AG25" i="1"/>
  <c r="AH25" i="1"/>
  <c r="AI25" i="1"/>
  <c r="AJ25" i="1"/>
  <c r="AM25" i="1"/>
  <c r="AN25" i="1"/>
  <c r="AO25" i="1"/>
  <c r="AP25" i="1"/>
  <c r="V26" i="1"/>
  <c r="W26" i="1"/>
  <c r="X26" i="1"/>
  <c r="Y26" i="1"/>
  <c r="AG26" i="1"/>
  <c r="AH26" i="1"/>
  <c r="AI26" i="1"/>
  <c r="AJ26" i="1"/>
  <c r="AM26" i="1"/>
  <c r="AN26" i="1"/>
  <c r="AO26" i="1"/>
  <c r="AP26" i="1"/>
  <c r="V27" i="1"/>
  <c r="W27" i="1"/>
  <c r="X27" i="1"/>
  <c r="Y27" i="1"/>
  <c r="AG27" i="1"/>
  <c r="AH27" i="1"/>
  <c r="AI27" i="1"/>
  <c r="AJ27" i="1"/>
  <c r="AM27" i="1"/>
  <c r="AN27" i="1"/>
  <c r="AO27" i="1"/>
  <c r="AP27" i="1"/>
  <c r="V28" i="1"/>
  <c r="W28" i="1"/>
  <c r="X28" i="1"/>
  <c r="Y28" i="1"/>
  <c r="AG28" i="1"/>
  <c r="AH28" i="1"/>
  <c r="AI28" i="1"/>
  <c r="AJ28" i="1"/>
  <c r="AM28" i="1"/>
  <c r="AN28" i="1"/>
  <c r="AO28" i="1"/>
  <c r="AP28" i="1"/>
  <c r="V29" i="1"/>
  <c r="W29" i="1"/>
  <c r="X29" i="1"/>
  <c r="Y29" i="1"/>
  <c r="AG29" i="1"/>
  <c r="AH29" i="1"/>
  <c r="AI29" i="1"/>
  <c r="AJ29" i="1"/>
  <c r="AM29" i="1"/>
  <c r="AN29" i="1"/>
  <c r="AO29" i="1"/>
  <c r="AP29" i="1"/>
  <c r="V30" i="1"/>
  <c r="W30" i="1"/>
  <c r="X30" i="1"/>
  <c r="Y30" i="1"/>
  <c r="AG30" i="1"/>
  <c r="AH30" i="1"/>
  <c r="AI30" i="1"/>
  <c r="AJ30" i="1"/>
  <c r="AM30" i="1"/>
  <c r="AN30" i="1"/>
  <c r="AO30" i="1"/>
  <c r="AP30" i="1"/>
  <c r="V31" i="1"/>
  <c r="W31" i="1"/>
  <c r="X31" i="1"/>
  <c r="Y31" i="1"/>
  <c r="AG31" i="1"/>
  <c r="AH31" i="1"/>
  <c r="AI31" i="1"/>
  <c r="AJ31" i="1"/>
  <c r="AM31" i="1"/>
  <c r="AN31" i="1"/>
  <c r="AO31" i="1"/>
  <c r="AP31" i="1"/>
  <c r="AK32" i="1"/>
  <c r="AJ32" i="1"/>
  <c r="AI32" i="1"/>
  <c r="AH32" i="1"/>
  <c r="AG32" i="1"/>
  <c r="AQ32" i="1"/>
  <c r="AP32" i="1"/>
  <c r="AO32" i="1"/>
  <c r="AN32" i="1"/>
  <c r="AM32" i="1"/>
  <c r="V32" i="1"/>
  <c r="W32" i="1"/>
  <c r="X32" i="1"/>
  <c r="Y32" i="1"/>
  <c r="S37" i="1"/>
  <c r="L37" i="1"/>
  <c r="L60" i="1" s="1"/>
  <c r="V33" i="1"/>
  <c r="W33" i="1"/>
  <c r="X33" i="1"/>
  <c r="Y33" i="1"/>
  <c r="AG33" i="1"/>
  <c r="AH33" i="1"/>
  <c r="AI33" i="1"/>
  <c r="AJ33" i="1"/>
  <c r="AM33" i="1"/>
  <c r="AN33" i="1"/>
  <c r="AO33" i="1"/>
  <c r="AP33" i="1"/>
  <c r="V34" i="1"/>
  <c r="W34" i="1"/>
  <c r="X34" i="1"/>
  <c r="Y34" i="1"/>
  <c r="AG34" i="1"/>
  <c r="AH34" i="1"/>
  <c r="AI34" i="1"/>
  <c r="AJ34" i="1"/>
  <c r="AM34" i="1"/>
  <c r="AN34" i="1"/>
  <c r="AO34" i="1"/>
  <c r="AP34" i="1"/>
  <c r="V35" i="1"/>
  <c r="W35" i="1"/>
  <c r="X35" i="1"/>
  <c r="Y35" i="1"/>
  <c r="AG35" i="1"/>
  <c r="AH35" i="1"/>
  <c r="AI35" i="1"/>
  <c r="AJ35" i="1"/>
  <c r="AM35" i="1"/>
  <c r="AN35" i="1"/>
  <c r="AO35" i="1"/>
  <c r="AP35" i="1"/>
  <c r="V36" i="1"/>
  <c r="W36" i="1"/>
  <c r="X36" i="1"/>
  <c r="Y36" i="1"/>
  <c r="AG36" i="1"/>
  <c r="AH36" i="1"/>
  <c r="AI36" i="1"/>
  <c r="AJ36" i="1"/>
  <c r="AM36" i="1"/>
  <c r="AN36" i="1"/>
  <c r="AO36" i="1"/>
  <c r="AP36" i="1"/>
  <c r="AM37" i="1"/>
  <c r="AN37" i="1"/>
  <c r="AO37" i="1"/>
  <c r="AP37" i="1"/>
  <c r="V38" i="1"/>
  <c r="W38" i="1"/>
  <c r="X38" i="1"/>
  <c r="Y38" i="1"/>
  <c r="AG38" i="1"/>
  <c r="AH38" i="1"/>
  <c r="AI38" i="1"/>
  <c r="AJ38" i="1"/>
  <c r="AM38" i="1"/>
  <c r="AN38" i="1"/>
  <c r="AO38" i="1"/>
  <c r="AP38" i="1"/>
  <c r="V39" i="1"/>
  <c r="W39" i="1"/>
  <c r="X39" i="1"/>
  <c r="Y39" i="1"/>
  <c r="AG39" i="1"/>
  <c r="AH39" i="1"/>
  <c r="AI39" i="1"/>
  <c r="AJ39" i="1"/>
  <c r="AM39" i="1"/>
  <c r="AN39" i="1"/>
  <c r="AO39" i="1"/>
  <c r="AP39" i="1"/>
  <c r="V40" i="1"/>
  <c r="W40" i="1"/>
  <c r="X40" i="1"/>
  <c r="Y40" i="1"/>
  <c r="AG40" i="1"/>
  <c r="AH40" i="1"/>
  <c r="AI40" i="1"/>
  <c r="AJ40" i="1"/>
  <c r="AM40" i="1"/>
  <c r="AN40" i="1"/>
  <c r="AO40" i="1"/>
  <c r="AP40" i="1"/>
  <c r="V41" i="1"/>
  <c r="W41" i="1"/>
  <c r="X41" i="1"/>
  <c r="Y41" i="1"/>
  <c r="AG41" i="1"/>
  <c r="AH41" i="1"/>
  <c r="AI41" i="1"/>
  <c r="AJ41" i="1"/>
  <c r="AM41" i="1"/>
  <c r="AN41" i="1"/>
  <c r="AO41" i="1"/>
  <c r="AP41" i="1"/>
  <c r="V42" i="1"/>
  <c r="W42" i="1"/>
  <c r="X42" i="1"/>
  <c r="Y42" i="1"/>
  <c r="AG42" i="1"/>
  <c r="AH42" i="1"/>
  <c r="AI42" i="1"/>
  <c r="AJ42" i="1"/>
  <c r="AM42" i="1"/>
  <c r="AN42" i="1"/>
  <c r="AO42" i="1"/>
  <c r="AP42" i="1"/>
  <c r="V43" i="1"/>
  <c r="W43" i="1"/>
  <c r="X43" i="1"/>
  <c r="Y43" i="1"/>
  <c r="AG43" i="1"/>
  <c r="AH43" i="1"/>
  <c r="AI43" i="1"/>
  <c r="AJ43" i="1"/>
  <c r="AM43" i="1"/>
  <c r="AN43" i="1"/>
  <c r="AO43" i="1"/>
  <c r="AP43" i="1"/>
  <c r="V44" i="1"/>
  <c r="W44" i="1"/>
  <c r="X44" i="1"/>
  <c r="Y44" i="1"/>
  <c r="AG44" i="1"/>
  <c r="AH44" i="1"/>
  <c r="AI44" i="1"/>
  <c r="AJ44" i="1"/>
  <c r="AM44" i="1"/>
  <c r="AN44" i="1"/>
  <c r="AO44" i="1"/>
  <c r="AP44" i="1"/>
  <c r="V45" i="1"/>
  <c r="W45" i="1"/>
  <c r="X45" i="1"/>
  <c r="Y45" i="1"/>
  <c r="AG45" i="1"/>
  <c r="AH45" i="1"/>
  <c r="AI45" i="1"/>
  <c r="AJ45" i="1"/>
  <c r="AM45" i="1"/>
  <c r="AN45" i="1"/>
  <c r="AO45" i="1"/>
  <c r="AP45" i="1"/>
  <c r="V46" i="1"/>
  <c r="W46" i="1"/>
  <c r="X46" i="1"/>
  <c r="Y46" i="1"/>
  <c r="AG46" i="1"/>
  <c r="AH46" i="1"/>
  <c r="AI46" i="1"/>
  <c r="AJ46" i="1"/>
  <c r="AM46" i="1"/>
  <c r="AN46" i="1"/>
  <c r="AO46" i="1"/>
  <c r="AP46" i="1"/>
  <c r="V47" i="1"/>
  <c r="W47" i="1"/>
  <c r="X47" i="1"/>
  <c r="Y47" i="1"/>
  <c r="AG47" i="1"/>
  <c r="AH47" i="1"/>
  <c r="AI47" i="1"/>
  <c r="AJ47" i="1"/>
  <c r="AM47" i="1"/>
  <c r="AN47" i="1"/>
  <c r="AO47" i="1"/>
  <c r="AP47" i="1"/>
  <c r="AK48" i="1"/>
  <c r="AJ48" i="1"/>
  <c r="AQ48" i="1"/>
  <c r="AP48" i="1"/>
  <c r="AO48" i="1"/>
  <c r="AN48" i="1"/>
  <c r="AM48" i="1"/>
  <c r="V48" i="1"/>
  <c r="W48" i="1"/>
  <c r="X48" i="1"/>
  <c r="Y48" i="1"/>
  <c r="AG48" i="1"/>
  <c r="AH48" i="1"/>
  <c r="AI48" i="1"/>
  <c r="V49" i="1"/>
  <c r="W49" i="1"/>
  <c r="X49" i="1"/>
  <c r="Y49" i="1"/>
  <c r="AG49" i="1"/>
  <c r="AH49" i="1"/>
  <c r="AI49" i="1"/>
  <c r="AJ49" i="1"/>
  <c r="AM49" i="1"/>
  <c r="AN49" i="1"/>
  <c r="AO49" i="1"/>
  <c r="AP49" i="1"/>
  <c r="V50" i="1"/>
  <c r="W50" i="1"/>
  <c r="X50" i="1"/>
  <c r="Y50" i="1"/>
  <c r="AG50" i="1"/>
  <c r="AH50" i="1"/>
  <c r="AI50" i="1"/>
  <c r="AJ50" i="1"/>
  <c r="AM50" i="1"/>
  <c r="AN50" i="1"/>
  <c r="AO50" i="1"/>
  <c r="AP50" i="1"/>
  <c r="V51" i="1"/>
  <c r="W51" i="1"/>
  <c r="X51" i="1"/>
  <c r="Y51" i="1"/>
  <c r="AG51" i="1"/>
  <c r="AH51" i="1"/>
  <c r="AI51" i="1"/>
  <c r="AJ51" i="1"/>
  <c r="AM51" i="1"/>
  <c r="AN51" i="1"/>
  <c r="AO51" i="1"/>
  <c r="AP51" i="1"/>
  <c r="V52" i="1"/>
  <c r="W52" i="1"/>
  <c r="X52" i="1"/>
  <c r="Y52" i="1"/>
  <c r="AG52" i="1"/>
  <c r="AH52" i="1"/>
  <c r="AI52" i="1"/>
  <c r="AJ52" i="1"/>
  <c r="AM52" i="1"/>
  <c r="AN52" i="1"/>
  <c r="AO52" i="1"/>
  <c r="AP52" i="1"/>
  <c r="V53" i="1"/>
  <c r="W53" i="1"/>
  <c r="X53" i="1"/>
  <c r="Y53" i="1"/>
  <c r="AG53" i="1"/>
  <c r="AH53" i="1"/>
  <c r="AI53" i="1"/>
  <c r="AJ53" i="1"/>
  <c r="AM53" i="1"/>
  <c r="AN53" i="1"/>
  <c r="AO53" i="1"/>
  <c r="AP53" i="1"/>
  <c r="V54" i="1"/>
  <c r="W54" i="1"/>
  <c r="X54" i="1"/>
  <c r="Y54" i="1"/>
  <c r="AG54" i="1"/>
  <c r="AH54" i="1"/>
  <c r="AI54" i="1"/>
  <c r="AJ54" i="1"/>
  <c r="AM54" i="1"/>
  <c r="AN54" i="1"/>
  <c r="AO54" i="1"/>
  <c r="AP54" i="1"/>
  <c r="V55" i="1"/>
  <c r="W55" i="1"/>
  <c r="X55" i="1"/>
  <c r="Y55" i="1"/>
  <c r="AG55" i="1"/>
  <c r="AH55" i="1"/>
  <c r="AI55" i="1"/>
  <c r="AJ55" i="1"/>
  <c r="AM55" i="1"/>
  <c r="AN55" i="1"/>
  <c r="AO55" i="1"/>
  <c r="AP55" i="1"/>
  <c r="V56" i="1"/>
  <c r="W56" i="1"/>
  <c r="X56" i="1"/>
  <c r="Y56" i="1"/>
  <c r="AG56" i="1"/>
  <c r="AH56" i="1"/>
  <c r="AI56" i="1"/>
  <c r="AJ56" i="1"/>
  <c r="AM56" i="1"/>
  <c r="AN56" i="1"/>
  <c r="AO56" i="1"/>
  <c r="AP56" i="1"/>
  <c r="V57" i="1"/>
  <c r="W57" i="1"/>
  <c r="X57" i="1"/>
  <c r="Y57" i="1"/>
  <c r="AG57" i="1"/>
  <c r="AH57" i="1"/>
  <c r="AI57" i="1"/>
  <c r="AJ57" i="1"/>
  <c r="AM57" i="1"/>
  <c r="AN57" i="1"/>
  <c r="AO57" i="1"/>
  <c r="AP57" i="1"/>
  <c r="V58" i="1"/>
  <c r="W58" i="1"/>
  <c r="X58" i="1"/>
  <c r="Y58" i="1"/>
  <c r="AG58" i="1"/>
  <c r="AH58" i="1"/>
  <c r="AI58" i="1"/>
  <c r="AJ58" i="1"/>
  <c r="AM58" i="1"/>
  <c r="AN58" i="1"/>
  <c r="AO58" i="1"/>
  <c r="AP58" i="1"/>
  <c r="AE58" i="1" l="1"/>
  <c r="AF58" i="1" s="1"/>
  <c r="AB58" i="1"/>
  <c r="AC58" i="1" s="1"/>
  <c r="AE57" i="1"/>
  <c r="AF57" i="1" s="1"/>
  <c r="AB57" i="1"/>
  <c r="AC57" i="1" s="1"/>
  <c r="AE56" i="1"/>
  <c r="AF56" i="1" s="1"/>
  <c r="AB56" i="1"/>
  <c r="AC56" i="1" s="1"/>
  <c r="AE55" i="1"/>
  <c r="AF55" i="1" s="1"/>
  <c r="AB55" i="1"/>
  <c r="AC55" i="1" s="1"/>
  <c r="AE54" i="1"/>
  <c r="AF54" i="1" s="1"/>
  <c r="AB54" i="1"/>
  <c r="AC54" i="1" s="1"/>
  <c r="AE53" i="1"/>
  <c r="AF53" i="1" s="1"/>
  <c r="AB53" i="1"/>
  <c r="AC53" i="1" s="1"/>
  <c r="AE52" i="1"/>
  <c r="AF52" i="1" s="1"/>
  <c r="AB52" i="1"/>
  <c r="AC52" i="1" s="1"/>
  <c r="AE51" i="1"/>
  <c r="AF51" i="1" s="1"/>
  <c r="AB51" i="1"/>
  <c r="AC51" i="1" s="1"/>
  <c r="AE50" i="1"/>
  <c r="AF50" i="1" s="1"/>
  <c r="AB50" i="1"/>
  <c r="AC50" i="1" s="1"/>
  <c r="AE49" i="1"/>
  <c r="AF49" i="1" s="1"/>
  <c r="AB49" i="1"/>
  <c r="AC49" i="1" s="1"/>
  <c r="AE48" i="1"/>
  <c r="AF48" i="1" s="1"/>
  <c r="AB48" i="1"/>
  <c r="AC48" i="1" s="1"/>
  <c r="AE47" i="1"/>
  <c r="AF47" i="1" s="1"/>
  <c r="AB47" i="1"/>
  <c r="AC47" i="1" s="1"/>
  <c r="AE46" i="1"/>
  <c r="AF46" i="1" s="1"/>
  <c r="AB46" i="1"/>
  <c r="AC46" i="1" s="1"/>
  <c r="AE45" i="1"/>
  <c r="AF45" i="1" s="1"/>
  <c r="AB45" i="1"/>
  <c r="AC45" i="1" s="1"/>
  <c r="AE44" i="1"/>
  <c r="AF44" i="1" s="1"/>
  <c r="AB44" i="1"/>
  <c r="AC44" i="1" s="1"/>
  <c r="AE43" i="1"/>
  <c r="AF43" i="1" s="1"/>
  <c r="AB43" i="1"/>
  <c r="AC43" i="1" s="1"/>
  <c r="AE42" i="1"/>
  <c r="AF42" i="1" s="1"/>
  <c r="AB42" i="1"/>
  <c r="AC42" i="1" s="1"/>
  <c r="AE41" i="1"/>
  <c r="AF41" i="1" s="1"/>
  <c r="AB41" i="1"/>
  <c r="AC41" i="1" s="1"/>
  <c r="AE40" i="1"/>
  <c r="AF40" i="1" s="1"/>
  <c r="AB40" i="1"/>
  <c r="AC40" i="1" s="1"/>
  <c r="AE39" i="1"/>
  <c r="AF39" i="1" s="1"/>
  <c r="AB39" i="1"/>
  <c r="AC39" i="1" s="1"/>
  <c r="AE38" i="1"/>
  <c r="AF38" i="1" s="1"/>
  <c r="AB38" i="1"/>
  <c r="AC38" i="1" s="1"/>
  <c r="AE36" i="1"/>
  <c r="AF36" i="1" s="1"/>
  <c r="AB36" i="1"/>
  <c r="AC36" i="1" s="1"/>
  <c r="AE35" i="1"/>
  <c r="AF35" i="1" s="1"/>
  <c r="AB35" i="1"/>
  <c r="AC35" i="1" s="1"/>
  <c r="AE34" i="1"/>
  <c r="AF34" i="1" s="1"/>
  <c r="AB34" i="1"/>
  <c r="AC34" i="1" s="1"/>
  <c r="AE33" i="1"/>
  <c r="AF33" i="1" s="1"/>
  <c r="AB33" i="1"/>
  <c r="AC33" i="1" s="1"/>
  <c r="AK37" i="1"/>
  <c r="AJ37" i="1"/>
  <c r="AI37" i="1"/>
  <c r="AH37" i="1"/>
  <c r="AG37" i="1"/>
  <c r="Q37" i="1"/>
  <c r="AE32" i="1"/>
  <c r="AF32" i="1" s="1"/>
  <c r="AB32" i="1"/>
  <c r="AC32" i="1" s="1"/>
  <c r="AE31" i="1"/>
  <c r="AF31" i="1" s="1"/>
  <c r="AB31" i="1"/>
  <c r="AC31" i="1" s="1"/>
  <c r="AE30" i="1"/>
  <c r="AF30" i="1" s="1"/>
  <c r="AB30" i="1"/>
  <c r="AC30" i="1" s="1"/>
  <c r="AE29" i="1"/>
  <c r="AF29" i="1" s="1"/>
  <c r="AB29" i="1"/>
  <c r="AC29" i="1" s="1"/>
  <c r="AE28" i="1"/>
  <c r="AF28" i="1" s="1"/>
  <c r="AB28" i="1"/>
  <c r="AC28" i="1" s="1"/>
  <c r="AE27" i="1"/>
  <c r="AF27" i="1" s="1"/>
  <c r="AB27" i="1"/>
  <c r="AC27" i="1" s="1"/>
  <c r="AE26" i="1"/>
  <c r="AF26" i="1" s="1"/>
  <c r="AB26" i="1"/>
  <c r="AC26" i="1" s="1"/>
  <c r="AE25" i="1"/>
  <c r="AF25" i="1" s="1"/>
  <c r="AB25" i="1"/>
  <c r="AC25" i="1" s="1"/>
  <c r="AE24" i="1"/>
  <c r="AF24" i="1" s="1"/>
  <c r="AB24" i="1"/>
  <c r="AC24" i="1" s="1"/>
  <c r="AE23" i="1"/>
  <c r="AF23" i="1" s="1"/>
  <c r="AB23" i="1"/>
  <c r="AC23" i="1" s="1"/>
  <c r="AE22" i="1"/>
  <c r="AF22" i="1" s="1"/>
  <c r="AB22" i="1"/>
  <c r="AC22" i="1" s="1"/>
  <c r="AE21" i="1"/>
  <c r="AF21" i="1" s="1"/>
  <c r="AB21" i="1"/>
  <c r="AC21" i="1" s="1"/>
  <c r="AE20" i="1"/>
  <c r="AF20" i="1" s="1"/>
  <c r="AB20" i="1"/>
  <c r="AC20" i="1" s="1"/>
  <c r="AE19" i="1"/>
  <c r="AF19" i="1" s="1"/>
  <c r="AB19" i="1"/>
  <c r="AC19" i="1" s="1"/>
  <c r="AE18" i="1"/>
  <c r="AF18" i="1" s="1"/>
  <c r="AB18" i="1"/>
  <c r="AC18" i="1" s="1"/>
  <c r="AE17" i="1"/>
  <c r="AF17" i="1" s="1"/>
  <c r="AB17" i="1"/>
  <c r="AC17" i="1" s="1"/>
  <c r="AE16" i="1"/>
  <c r="AF16" i="1" s="1"/>
  <c r="AB16" i="1"/>
  <c r="AC16" i="1" s="1"/>
  <c r="AE15" i="1"/>
  <c r="AF15" i="1" s="1"/>
  <c r="AB15" i="1"/>
  <c r="AC15" i="1" s="1"/>
  <c r="AE14" i="1"/>
  <c r="AF14" i="1" s="1"/>
  <c r="AB14" i="1"/>
  <c r="AC14" i="1" s="1"/>
  <c r="AE13" i="1"/>
  <c r="AF13" i="1" s="1"/>
  <c r="AB13" i="1"/>
  <c r="AC13" i="1" s="1"/>
  <c r="AE12" i="1"/>
  <c r="AF12" i="1" s="1"/>
  <c r="AB12" i="1"/>
  <c r="AC12" i="1" s="1"/>
  <c r="AE11" i="1"/>
  <c r="AF11" i="1" s="1"/>
  <c r="AB11" i="1"/>
  <c r="AC11" i="1" s="1"/>
  <c r="AE10" i="1"/>
  <c r="AF10" i="1" s="1"/>
  <c r="AB10" i="1"/>
  <c r="AC10" i="1" s="1"/>
  <c r="AQ60" i="1"/>
  <c r="AP60" i="1"/>
  <c r="AO60" i="1"/>
  <c r="AN60" i="1"/>
  <c r="AM60" i="1"/>
  <c r="AK60" i="1"/>
  <c r="AJ60" i="1"/>
  <c r="AI60" i="1"/>
  <c r="AH60" i="1"/>
  <c r="AG60" i="1"/>
  <c r="AE8" i="1"/>
  <c r="AF8" i="1" s="1"/>
  <c r="AB8" i="1"/>
  <c r="AC8" i="1" s="1"/>
  <c r="S60" i="1"/>
  <c r="Z37" i="1" l="1"/>
  <c r="Z60" i="1" s="1"/>
  <c r="Y37" i="1"/>
  <c r="Y60" i="1" s="1"/>
  <c r="X37" i="1"/>
  <c r="X60" i="1" s="1"/>
  <c r="W37" i="1"/>
  <c r="W60" i="1" s="1"/>
  <c r="V37" i="1"/>
  <c r="Q60" i="1"/>
  <c r="AE37" i="1" l="1"/>
  <c r="AF37" i="1" s="1"/>
  <c r="AB37" i="1"/>
  <c r="AC37" i="1" s="1"/>
  <c r="V60" i="1"/>
  <c r="AE60" i="1" s="1"/>
  <c r="AF60" i="1" s="1"/>
</calcChain>
</file>

<file path=xl/sharedStrings.xml><?xml version="1.0" encoding="utf-8"?>
<sst xmlns="http://schemas.openxmlformats.org/spreadsheetml/2006/main" count="410" uniqueCount="140">
  <si>
    <t>INVERSIÓN</t>
  </si>
  <si>
    <t>Montos unitarios</t>
  </si>
  <si>
    <t>Montos totales</t>
  </si>
  <si>
    <t>Montos anuales $</t>
  </si>
  <si>
    <t>Observaciones</t>
  </si>
  <si>
    <t xml:space="preserve">Materiales 
$ </t>
  </si>
  <si>
    <t xml:space="preserve">Mano de obra de terceros $ </t>
  </si>
  <si>
    <t xml:space="preserve"> N° Orden</t>
  </si>
  <si>
    <t>Código
Empresa (1)</t>
  </si>
  <si>
    <t>Destino</t>
  </si>
  <si>
    <t xml:space="preserve">Descripción </t>
  </si>
  <si>
    <t>Unidades</t>
  </si>
  <si>
    <t>Cantidad</t>
  </si>
  <si>
    <t>Clase de Inversión (2)</t>
  </si>
  <si>
    <t>Tipo de activo  (3)</t>
  </si>
  <si>
    <t>Tipo de Inversión  (4)</t>
  </si>
  <si>
    <t xml:space="preserve">Monto total 
$ </t>
  </si>
  <si>
    <t>Materiales U$S</t>
  </si>
  <si>
    <t xml:space="preserve">Mano de obra propia $ </t>
  </si>
  <si>
    <t>Año 1</t>
  </si>
  <si>
    <t>Año 2</t>
  </si>
  <si>
    <t>Año 3</t>
  </si>
  <si>
    <t>Año 4</t>
  </si>
  <si>
    <t>Año 5</t>
  </si>
  <si>
    <t>CAPEX</t>
  </si>
  <si>
    <t>En EETT AR(1), PA(2), y PH(1)</t>
  </si>
  <si>
    <t>Renovación de transformadores 132/33/13,2 kV 15 MVA</t>
  </si>
  <si>
    <t>Unid.</t>
  </si>
  <si>
    <t>Equipamiento eléctrico</t>
  </si>
  <si>
    <t>Transformación</t>
  </si>
  <si>
    <t>Reposición</t>
  </si>
  <si>
    <t>En ET PH(1)</t>
  </si>
  <si>
    <t>Renovación de transf. 132/33/13,2 kV</t>
  </si>
  <si>
    <t>En EETT AV(5), AR(15), CC(3), CH(8), PA(2), PP(4) y PH(5)</t>
  </si>
  <si>
    <t>Renovación interruptores 132 kV</t>
  </si>
  <si>
    <t>LINEAS</t>
  </si>
  <si>
    <t>En EETT AV(3), AR(11), CC(3), CH(2), PA(2), PP(3) y PH(5)</t>
  </si>
  <si>
    <t>Renovación transformadores de corriente 132 kV</t>
  </si>
  <si>
    <t>En EETT AV(4), AR(12), CC(2), CH(7), PA(2), PP(3) y PH(3)</t>
  </si>
  <si>
    <t>Renovación transformadores de tensión 132 kV</t>
  </si>
  <si>
    <t>En EETT AV(20), AR(36), CC(12), CH(22), PA(6), PP(5) y PH(5)</t>
  </si>
  <si>
    <t>Renovación seccionadores 132 kV</t>
  </si>
  <si>
    <t>En EETT Varias</t>
  </si>
  <si>
    <t>Renovación descargadores 132 kV</t>
  </si>
  <si>
    <t>Renovación CAS 33 y 13,2 kV</t>
  </si>
  <si>
    <t>En ET PP(1), AR(2) y PA(2)</t>
  </si>
  <si>
    <t>Renovación reactores de neutro</t>
  </si>
  <si>
    <t>En ET PH(6)</t>
  </si>
  <si>
    <t>Renovación interruptores de 33 kV</t>
  </si>
  <si>
    <t>Conexión</t>
  </si>
  <si>
    <t>En ET PH(15) y PP(1)</t>
  </si>
  <si>
    <t>Renovación transformadores de corriente 33 y 13,2 kV</t>
  </si>
  <si>
    <t>En ET PH(11) y PA(2)</t>
  </si>
  <si>
    <t>Renovación transformadores de tensión 33 y 13,2 kV</t>
  </si>
  <si>
    <t>En EETT PA(4)</t>
  </si>
  <si>
    <t>Renovación celdas 33 kV</t>
  </si>
  <si>
    <t>En EETT PH(12),  AR(6) y PA(11)</t>
  </si>
  <si>
    <t>Renovación celdas 13,2 kV</t>
  </si>
  <si>
    <t>Renovación protección impedancia de LAT 132 kV</t>
  </si>
  <si>
    <t>Renovación protección de Alimentador MT y otras</t>
  </si>
  <si>
    <t>Renovación medidores SMEC</t>
  </si>
  <si>
    <t>En ET AV(1), CH(1) y PH(1)</t>
  </si>
  <si>
    <t xml:space="preserve">Renovación Servicios Auxiliares de C.A. y C.C. de EE.TT. </t>
  </si>
  <si>
    <t>Gl.</t>
  </si>
  <si>
    <t>Otras</t>
  </si>
  <si>
    <t>Renovación Banco de baterías 110 Vcc</t>
  </si>
  <si>
    <t>Renovación Rectificador/Cargador de baterías</t>
  </si>
  <si>
    <t>Renovación equipos Aire Acondicionado</t>
  </si>
  <si>
    <t>Edificios</t>
  </si>
  <si>
    <t>Computadoras de uso general e impresoras.</t>
  </si>
  <si>
    <t>Renovación equipamiento informático</t>
  </si>
  <si>
    <t>Informática</t>
  </si>
  <si>
    <t>2 camiones, 11 camionetas, 2 automóviles, 1 bobcat</t>
  </si>
  <si>
    <t>Renovación flota de vehículos</t>
  </si>
  <si>
    <t>Vehículos y herramientas</t>
  </si>
  <si>
    <t>Sillas y sillones giratorios y bibliotecas</t>
  </si>
  <si>
    <t>Renovación de mobiliario de oficinas</t>
  </si>
  <si>
    <t xml:space="preserve">Renovación Equipo de TcT por fin de su vida útil </t>
  </si>
  <si>
    <t>Renovación de herramientas para trabajos con tensión</t>
  </si>
  <si>
    <t xml:space="preserve">Instalación eléctrica en BT, sanitarias, etc. </t>
  </si>
  <si>
    <t>Renovación de instalaciones en oficinas y dep. COTDT Comahue</t>
  </si>
  <si>
    <t>En LATs AR-PI 1 y 2, incluye 1 vínculo por Fibra Óptica</t>
  </si>
  <si>
    <t>Renovación protección diferencial LAT 132 kV</t>
  </si>
  <si>
    <t>En interconexiones 500/132 kV CH (1) y PP (1).</t>
  </si>
  <si>
    <t xml:space="preserve">Renovación protecciones de frecuencia de Área </t>
  </si>
  <si>
    <t>En LATs RI-ME(1), ME-CC(1), ME-PP(1), CC-AV(1) y CH-PA(1)</t>
  </si>
  <si>
    <t xml:space="preserve">Renovación enlaces onda portadora con teleprotecciones </t>
  </si>
  <si>
    <t>En ET CH(1) y nodos comunic. GN(1) y sede central(1)</t>
  </si>
  <si>
    <t>Renovación sistema de energía para comunicaciones</t>
  </si>
  <si>
    <t>Autom. y monitoreo</t>
  </si>
  <si>
    <t>SCADA del Centro de Control</t>
  </si>
  <si>
    <t>Renovación sistema informático de telecontrol</t>
  </si>
  <si>
    <t>Centro de Control</t>
  </si>
  <si>
    <t xml:space="preserve">Actualización y migración servidor ELCOM X25 a TCP/IP </t>
  </si>
  <si>
    <t xml:space="preserve">En EETT AV(1), AR(1), PH(1) y PP(1) </t>
  </si>
  <si>
    <t>Renovación Disp. de Control Informatizados para oper. de EETT</t>
  </si>
  <si>
    <t>SP</t>
  </si>
  <si>
    <t>Repuestos para Unidades Terminales Remotas</t>
  </si>
  <si>
    <t>Repuestos para UTR's</t>
  </si>
  <si>
    <t>En EETT(8), Base de OyM(1) y oficinas(1)</t>
  </si>
  <si>
    <t>Renovación de equipamiento edilicio (sanitarios y otros)</t>
  </si>
  <si>
    <t>Gestión de activos</t>
  </si>
  <si>
    <t>Renovación de software de gestión de mantenimiento</t>
  </si>
  <si>
    <t>En Piedra del Águila</t>
  </si>
  <si>
    <t>Renovación de estación repetidora de comunicaciones en VHF</t>
  </si>
  <si>
    <t xml:space="preserve">En EETT AR(1), CH(1) y RI(1)  </t>
  </si>
  <si>
    <t>Renovación de conmutadores de comunicaciones</t>
  </si>
  <si>
    <t>En EETT varias</t>
  </si>
  <si>
    <t>Renovación de estación base de comunicaciones en VHF</t>
  </si>
  <si>
    <t>Renovación de telefonos y mejora a telefonía IP</t>
  </si>
  <si>
    <t>Incorporación protecc. respaldo LAT 132 kV</t>
  </si>
  <si>
    <t>Calidad</t>
  </si>
  <si>
    <t>En EETT AV(1) y PP(1)</t>
  </si>
  <si>
    <t>Incorporación protecc. diferencial de trafo</t>
  </si>
  <si>
    <t>En EETT AV(1) y PH(4)</t>
  </si>
  <si>
    <t>Incorporación de equipos de monitoreo de transformadores</t>
  </si>
  <si>
    <t>En sede COTDT y EETT AR, CH, PH, PP, LL y PA.</t>
  </si>
  <si>
    <t>Incorporación Sistemas de vigilancia y alarma en EE.TT.</t>
  </si>
  <si>
    <t>Seguridad Pública</t>
  </si>
  <si>
    <t>S.P. y Ambiental</t>
  </si>
  <si>
    <t xml:space="preserve">En EETT AV(1), AR(1), CH(1) y PA(1) </t>
  </si>
  <si>
    <t xml:space="preserve">Incorporación de red LAN Técnica en EE.TT.   </t>
  </si>
  <si>
    <t>PI 2017-2021-46</t>
  </si>
  <si>
    <t>De retención</t>
  </si>
  <si>
    <t>Incorporación estructura emergencia LAT 132 kV</t>
  </si>
  <si>
    <t>Reserva itinerante</t>
  </si>
  <si>
    <t>Incorporación transf. reserva itinerante 132/33/13,2 kV 30 MVA</t>
  </si>
  <si>
    <t>En la Base de Operación y Mantenimiento Distro</t>
  </si>
  <si>
    <t>Construcción de playa y depósito de materiales</t>
  </si>
  <si>
    <t>Otros</t>
  </si>
  <si>
    <t>Equipamiento para Inspección aérea de LAT</t>
  </si>
  <si>
    <t>Incorporación de drone para inspección de LATs 132 kV</t>
  </si>
  <si>
    <t>En LAT 132 kV AV-CC</t>
  </si>
  <si>
    <t>Corrimiento LAT AV-CC por seguridad Pública 2,5 km.</t>
  </si>
  <si>
    <t>En AV y otras</t>
  </si>
  <si>
    <t>Normalización de fases en Estaciones Transformadoras</t>
  </si>
  <si>
    <t>AUXILIARES</t>
  </si>
  <si>
    <t>SISTEMA DE TRANSPORTE POR DISTRIBUCIÓN TRONCAL DE LA REGIÓN COMAHUE - SUBSISTEMA NEUQUÉN - EPEN</t>
  </si>
  <si>
    <t xml:space="preserve">          INVERSIONES INCLUIDAS</t>
  </si>
  <si>
    <t xml:space="preserve">                                     ANEXO II DE LA RESOLUCION ENRE N°  522/2017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</si>
</sst>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164" formatCode="&quot;u$s&quot;\ * #,##0.00_ "/>
    <numFmt numFmtId="165" formatCode="[$$-2C0A]\ #,##0"/>
    <numFmt numFmtId="166" formatCode="_ &quot;$&quot;\ * #,##0.000000_ ;_ &quot;$&quot;\ * \-#,##0.00000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4" fillId="0" borderId="0" xfId="2" applyFont="1"/>
    <xf numFmtId="0" fontId="5" fillId="0" borderId="0" xfId="0" applyFont="1" applyAlignment="1">
      <alignment horizontal="center"/>
    </xf>
    <xf numFmtId="4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0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vertical="center"/>
    </xf>
    <xf numFmtId="44" fontId="7" fillId="0" borderId="1" xfId="1" applyFont="1" applyBorder="1" applyAlignment="1">
      <alignment vertical="center"/>
    </xf>
    <xf numFmtId="44" fontId="7" fillId="0" borderId="1" xfId="1" applyFont="1" applyFill="1" applyBorder="1" applyAlignment="1">
      <alignment vertical="center"/>
    </xf>
    <xf numFmtId="164" fontId="7" fillId="0" borderId="1" xfId="1" applyNumberFormat="1" applyFont="1" applyBorder="1" applyAlignment="1">
      <alignment horizontal="center" vertical="center"/>
    </xf>
    <xf numFmtId="44" fontId="3" fillId="0" borderId="1" xfId="1" applyFont="1" applyBorder="1"/>
    <xf numFmtId="44" fontId="8" fillId="0" borderId="6" xfId="0" applyNumberFormat="1" applyFont="1" applyBorder="1" applyAlignment="1">
      <alignment horizont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166" fontId="0" fillId="0" borderId="0" xfId="0" applyNumberFormat="1"/>
    <xf numFmtId="4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4" fontId="7" fillId="0" borderId="2" xfId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44" fontId="0" fillId="0" borderId="0" xfId="0" applyNumberFormat="1" applyFill="1"/>
    <xf numFmtId="0" fontId="3" fillId="0" borderId="1" xfId="2" applyFont="1" applyFill="1" applyBorder="1"/>
    <xf numFmtId="165" fontId="7" fillId="0" borderId="1" xfId="2" applyNumberFormat="1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4" fontId="7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44" fontId="10" fillId="0" borderId="9" xfId="0" applyNumberFormat="1" applyFont="1" applyBorder="1" applyAlignment="1">
      <alignment horizontal="center" vertical="center"/>
    </xf>
    <xf numFmtId="44" fontId="10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3" fontId="0" fillId="0" borderId="0" xfId="0" applyNumberFormat="1" applyFill="1"/>
    <xf numFmtId="0" fontId="2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s\RTI%20Transporte%202016\ana%20inversiones\version%20final%2023-1-17\CAPEX%20EPEN%20Reduc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s\RTI%20Transporte%202016\RESOLUCION\Resoluciones%20finales%20%20emitidas\epen\RECURSO%20EPEN\ANEXO%20-%20InversionesTransporte%20%20RECURSO%20E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 EPEN"/>
      <sheetName val="CAPEX"/>
      <sheetName val="ORDENADAS"/>
      <sheetName val="ORDENADAS con reducc (2)"/>
      <sheetName val="Anual C_otros"/>
      <sheetName val="Resumen FINAL C_otros"/>
      <sheetName val="Auto 2"/>
      <sheetName val="conexion 2"/>
      <sheetName val="Linea 2"/>
      <sheetName val="transf 2"/>
      <sheetName val="otros 2"/>
      <sheetName val="Servidumbre"/>
      <sheetName val="Ampliación"/>
    </sheetNames>
    <sheetDataSet>
      <sheetData sheetId="0" refreshError="1"/>
      <sheetData sheetId="1" refreshError="1"/>
      <sheetData sheetId="2">
        <row r="8">
          <cell r="L8">
            <v>45000</v>
          </cell>
          <cell r="Q8">
            <v>135000</v>
          </cell>
        </row>
        <row r="9">
          <cell r="L9">
            <v>90000</v>
          </cell>
          <cell r="Q9">
            <v>90000</v>
          </cell>
          <cell r="R9">
            <v>1386000</v>
          </cell>
        </row>
        <row r="10">
          <cell r="L10">
            <v>10000</v>
          </cell>
          <cell r="Q10">
            <v>10000</v>
          </cell>
          <cell r="R10">
            <v>154000</v>
          </cell>
        </row>
        <row r="11">
          <cell r="L11">
            <v>33000</v>
          </cell>
          <cell r="Q11">
            <v>132000</v>
          </cell>
          <cell r="R11">
            <v>2032800</v>
          </cell>
        </row>
        <row r="12">
          <cell r="L12">
            <v>32000</v>
          </cell>
          <cell r="Q12">
            <v>32000</v>
          </cell>
          <cell r="R12">
            <v>492800</v>
          </cell>
        </row>
        <row r="13">
          <cell r="L13">
            <v>10000</v>
          </cell>
          <cell r="Q13">
            <v>10000</v>
          </cell>
          <cell r="R13">
            <v>154000</v>
          </cell>
        </row>
        <row r="14">
          <cell r="L14">
            <v>15000</v>
          </cell>
          <cell r="Q14">
            <v>45000</v>
          </cell>
          <cell r="R14">
            <v>693000</v>
          </cell>
        </row>
        <row r="15">
          <cell r="L15">
            <v>3200</v>
          </cell>
          <cell r="Q15">
            <v>9600</v>
          </cell>
          <cell r="R15">
            <v>147840</v>
          </cell>
        </row>
        <row r="16">
          <cell r="L16">
            <v>400</v>
          </cell>
          <cell r="Q16">
            <v>3200</v>
          </cell>
          <cell r="R16">
            <v>49280</v>
          </cell>
        </row>
        <row r="17">
          <cell r="L17">
            <v>30000</v>
          </cell>
          <cell r="Q17">
            <v>120000</v>
          </cell>
          <cell r="R17">
            <v>1848000</v>
          </cell>
        </row>
        <row r="18">
          <cell r="L18">
            <v>18000</v>
          </cell>
          <cell r="Q18">
            <v>108000</v>
          </cell>
          <cell r="R18">
            <v>1663200</v>
          </cell>
        </row>
        <row r="19">
          <cell r="L19">
            <v>1500</v>
          </cell>
          <cell r="Q19">
            <v>24000</v>
          </cell>
          <cell r="R19">
            <v>369600</v>
          </cell>
        </row>
        <row r="20">
          <cell r="L20">
            <v>1500</v>
          </cell>
          <cell r="Q20">
            <v>19500</v>
          </cell>
          <cell r="R20">
            <v>300300</v>
          </cell>
        </row>
        <row r="21">
          <cell r="L21">
            <v>71000</v>
          </cell>
          <cell r="Q21">
            <v>284000</v>
          </cell>
          <cell r="R21">
            <v>4373600</v>
          </cell>
        </row>
        <row r="22">
          <cell r="L22">
            <v>55000</v>
          </cell>
          <cell r="Q22">
            <v>1595000</v>
          </cell>
          <cell r="R22">
            <v>24563000</v>
          </cell>
        </row>
        <row r="23">
          <cell r="L23">
            <v>10000</v>
          </cell>
          <cell r="Q23">
            <v>790000</v>
          </cell>
          <cell r="R23">
            <v>12166000</v>
          </cell>
        </row>
        <row r="24">
          <cell r="L24">
            <v>35000</v>
          </cell>
          <cell r="Q24">
            <v>560000</v>
          </cell>
          <cell r="R24">
            <v>8624000</v>
          </cell>
        </row>
        <row r="25">
          <cell r="L25">
            <v>10000</v>
          </cell>
          <cell r="Q25">
            <v>20000</v>
          </cell>
          <cell r="R25">
            <v>308000</v>
          </cell>
        </row>
        <row r="26">
          <cell r="L26">
            <v>25000</v>
          </cell>
          <cell r="Q26">
            <v>25000</v>
          </cell>
          <cell r="R26">
            <v>385000</v>
          </cell>
        </row>
        <row r="27">
          <cell r="L27">
            <v>65000</v>
          </cell>
          <cell r="Q27">
            <v>2730000</v>
          </cell>
          <cell r="R27">
            <v>42042000</v>
          </cell>
        </row>
        <row r="28">
          <cell r="L28">
            <v>8500</v>
          </cell>
          <cell r="Q28">
            <v>246500</v>
          </cell>
          <cell r="R28">
            <v>3796100</v>
          </cell>
        </row>
        <row r="29">
          <cell r="L29">
            <v>8300</v>
          </cell>
          <cell r="Q29">
            <v>273900</v>
          </cell>
          <cell r="R29">
            <v>4218060</v>
          </cell>
        </row>
        <row r="30">
          <cell r="L30">
            <v>19000</v>
          </cell>
          <cell r="Q30">
            <v>2014000</v>
          </cell>
          <cell r="R30">
            <v>31015600</v>
          </cell>
        </row>
        <row r="31">
          <cell r="L31">
            <v>5100</v>
          </cell>
          <cell r="Q31">
            <v>56100</v>
          </cell>
          <cell r="R31">
            <v>863940</v>
          </cell>
        </row>
        <row r="32">
          <cell r="L32">
            <v>39000</v>
          </cell>
          <cell r="Q32">
            <v>78000</v>
          </cell>
          <cell r="R32">
            <v>1201200</v>
          </cell>
        </row>
        <row r="33">
          <cell r="L33">
            <v>15000</v>
          </cell>
          <cell r="Q33">
            <v>345000</v>
          </cell>
          <cell r="R33">
            <v>5313000</v>
          </cell>
        </row>
        <row r="34">
          <cell r="L34">
            <v>61000</v>
          </cell>
          <cell r="Q34">
            <v>122000</v>
          </cell>
          <cell r="R34">
            <v>1878800</v>
          </cell>
        </row>
        <row r="35">
          <cell r="L35">
            <v>125000</v>
          </cell>
          <cell r="Q35">
            <v>625000</v>
          </cell>
          <cell r="R35">
            <v>9625000</v>
          </cell>
        </row>
        <row r="36">
          <cell r="L36">
            <v>8000</v>
          </cell>
          <cell r="Q36">
            <v>96000</v>
          </cell>
          <cell r="R36">
            <v>1478400</v>
          </cell>
        </row>
        <row r="38">
          <cell r="L38">
            <v>35000</v>
          </cell>
          <cell r="Q38">
            <v>35000</v>
          </cell>
          <cell r="R38">
            <v>539000</v>
          </cell>
        </row>
        <row r="39">
          <cell r="L39">
            <v>29500</v>
          </cell>
          <cell r="Q39">
            <v>59000</v>
          </cell>
          <cell r="R39">
            <v>908600</v>
          </cell>
        </row>
        <row r="40">
          <cell r="L40">
            <v>10500</v>
          </cell>
          <cell r="Q40">
            <v>10500</v>
          </cell>
          <cell r="R40">
            <v>161700</v>
          </cell>
        </row>
        <row r="41">
          <cell r="L41">
            <v>450000</v>
          </cell>
          <cell r="Q41">
            <v>450000</v>
          </cell>
          <cell r="R41">
            <v>6930000</v>
          </cell>
        </row>
        <row r="42">
          <cell r="L42">
            <v>47187.5</v>
          </cell>
          <cell r="Q42">
            <v>755000</v>
          </cell>
          <cell r="R42">
            <v>11627000</v>
          </cell>
        </row>
        <row r="43">
          <cell r="L43">
            <v>235000</v>
          </cell>
          <cell r="Q43">
            <v>705000</v>
          </cell>
          <cell r="R43">
            <v>10857000</v>
          </cell>
        </row>
        <row r="44">
          <cell r="L44">
            <v>25000</v>
          </cell>
          <cell r="Q44">
            <v>250000</v>
          </cell>
          <cell r="R44">
            <v>3850000</v>
          </cell>
        </row>
        <row r="45">
          <cell r="L45">
            <v>18000</v>
          </cell>
          <cell r="Q45">
            <v>90000</v>
          </cell>
          <cell r="R45">
            <v>1386000</v>
          </cell>
        </row>
        <row r="46">
          <cell r="L46">
            <v>1600</v>
          </cell>
          <cell r="Q46">
            <v>48000</v>
          </cell>
          <cell r="R46">
            <v>739200</v>
          </cell>
        </row>
        <row r="47">
          <cell r="L47">
            <v>1500</v>
          </cell>
          <cell r="Q47">
            <v>33000</v>
          </cell>
          <cell r="R47">
            <v>508200</v>
          </cell>
        </row>
        <row r="48">
          <cell r="L48">
            <v>15000</v>
          </cell>
          <cell r="Q48">
            <v>15000</v>
          </cell>
          <cell r="R48">
            <v>231000</v>
          </cell>
        </row>
        <row r="49">
          <cell r="L49">
            <v>0</v>
          </cell>
          <cell r="Q49">
            <v>0</v>
          </cell>
          <cell r="R49">
            <v>3150000</v>
          </cell>
        </row>
        <row r="50">
          <cell r="L50">
            <v>0</v>
          </cell>
          <cell r="Q50">
            <v>0</v>
          </cell>
          <cell r="R50">
            <v>880000</v>
          </cell>
        </row>
        <row r="51">
          <cell r="L51">
            <v>150</v>
          </cell>
          <cell r="Q51">
            <v>4500</v>
          </cell>
          <cell r="R51">
            <v>69300</v>
          </cell>
        </row>
        <row r="52">
          <cell r="L52">
            <v>0</v>
          </cell>
          <cell r="Q52">
            <v>0</v>
          </cell>
          <cell r="R52">
            <v>350000</v>
          </cell>
        </row>
        <row r="53">
          <cell r="L53">
            <v>0</v>
          </cell>
          <cell r="Q53">
            <v>0</v>
          </cell>
          <cell r="R53">
            <v>320000</v>
          </cell>
        </row>
        <row r="54">
          <cell r="L54">
            <v>1100000</v>
          </cell>
          <cell r="Q54">
            <v>1100000</v>
          </cell>
          <cell r="R54">
            <v>16940000</v>
          </cell>
        </row>
        <row r="55">
          <cell r="L55">
            <v>950000</v>
          </cell>
          <cell r="Q55">
            <v>4750000</v>
          </cell>
          <cell r="R55">
            <v>73150000</v>
          </cell>
        </row>
        <row r="56">
          <cell r="L56">
            <v>50000</v>
          </cell>
          <cell r="Q56">
            <v>250000</v>
          </cell>
          <cell r="R56">
            <v>3850000</v>
          </cell>
        </row>
        <row r="57">
          <cell r="L57">
            <v>15000</v>
          </cell>
          <cell r="Q57">
            <v>45000</v>
          </cell>
          <cell r="R57">
            <v>693000</v>
          </cell>
        </row>
        <row r="58">
          <cell r="L58">
            <v>50000</v>
          </cell>
          <cell r="Q58">
            <v>250000</v>
          </cell>
          <cell r="R58">
            <v>3850000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ONES "/>
      <sheetName val="DISTRIBUCION ANUAL"/>
      <sheetName val="EPEN"/>
      <sheetName val="EPEN FF"/>
    </sheetNames>
    <sheetDataSet>
      <sheetData sheetId="0"/>
      <sheetData sheetId="1">
        <row r="9">
          <cell r="L9">
            <v>0.2</v>
          </cell>
          <cell r="M9">
            <v>0</v>
          </cell>
          <cell r="N9">
            <v>0.2</v>
          </cell>
          <cell r="O9">
            <v>0.4</v>
          </cell>
          <cell r="P9">
            <v>0.2</v>
          </cell>
        </row>
        <row r="10">
          <cell r="L10">
            <v>0</v>
          </cell>
          <cell r="M10">
            <v>1</v>
          </cell>
          <cell r="N10">
            <v>0</v>
          </cell>
          <cell r="O10">
            <v>0</v>
          </cell>
          <cell r="P10">
            <v>0</v>
          </cell>
        </row>
        <row r="11">
          <cell r="L11">
            <v>0.33333333333333331</v>
          </cell>
          <cell r="M11">
            <v>0.14285714285714285</v>
          </cell>
          <cell r="N11">
            <v>0.21666666666666665</v>
          </cell>
          <cell r="O11">
            <v>9.285714285714286E-2</v>
          </cell>
          <cell r="P11">
            <v>0.21428571428571427</v>
          </cell>
        </row>
        <row r="12">
          <cell r="L12">
            <v>0.33793103448275857</v>
          </cell>
          <cell r="M12">
            <v>0.14482758620689656</v>
          </cell>
          <cell r="N12">
            <v>0.16896551724137929</v>
          </cell>
          <cell r="O12">
            <v>7.2413793103448282E-2</v>
          </cell>
          <cell r="P12">
            <v>0.27586206896551724</v>
          </cell>
        </row>
        <row r="13">
          <cell r="L13">
            <v>0.33939393939393936</v>
          </cell>
          <cell r="M13">
            <v>0.14545454545454545</v>
          </cell>
          <cell r="N13">
            <v>0.23333333333333331</v>
          </cell>
          <cell r="O13">
            <v>9.9999999999999992E-2</v>
          </cell>
          <cell r="P13">
            <v>0.18181818181818182</v>
          </cell>
        </row>
        <row r="14">
          <cell r="L14">
            <v>0.36981132075471695</v>
          </cell>
          <cell r="M14">
            <v>0.15849056603773587</v>
          </cell>
          <cell r="N14">
            <v>0.26415094339622641</v>
          </cell>
          <cell r="O14">
            <v>0.11320754716981132</v>
          </cell>
          <cell r="P14">
            <v>9.4339622641509441E-2</v>
          </cell>
        </row>
        <row r="15">
          <cell r="L15">
            <v>0</v>
          </cell>
          <cell r="M15">
            <v>0</v>
          </cell>
          <cell r="N15">
            <v>0.7</v>
          </cell>
          <cell r="O15">
            <v>0.3</v>
          </cell>
          <cell r="P15">
            <v>0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</row>
        <row r="17">
          <cell r="L17">
            <v>0</v>
          </cell>
          <cell r="M17">
            <v>0.2</v>
          </cell>
          <cell r="N17">
            <v>0.4</v>
          </cell>
          <cell r="O17">
            <v>0.4</v>
          </cell>
          <cell r="P17">
            <v>0</v>
          </cell>
        </row>
        <row r="18">
          <cell r="L18">
            <v>0.69999999999999984</v>
          </cell>
          <cell r="M18">
            <v>0.3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0</v>
          </cell>
          <cell r="M19">
            <v>0</v>
          </cell>
          <cell r="N19">
            <v>0.7</v>
          </cell>
          <cell r="O19">
            <v>0.3</v>
          </cell>
          <cell r="P19">
            <v>0</v>
          </cell>
        </row>
        <row r="20">
          <cell r="L20">
            <v>0</v>
          </cell>
          <cell r="M20">
            <v>0</v>
          </cell>
          <cell r="N20">
            <v>0.7</v>
          </cell>
          <cell r="O20">
            <v>0.3</v>
          </cell>
          <cell r="P20">
            <v>0</v>
          </cell>
        </row>
        <row r="21"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</row>
        <row r="22">
          <cell r="L22">
            <v>3.2601880877742948E-2</v>
          </cell>
          <cell r="M22">
            <v>1.6753409599804585E-2</v>
          </cell>
          <cell r="N22">
            <v>0.2485893416927899</v>
          </cell>
          <cell r="O22">
            <v>0.19216300940438871</v>
          </cell>
          <cell r="P22">
            <v>0.50989235842527392</v>
          </cell>
        </row>
        <row r="23">
          <cell r="L23">
            <v>0.21739130434782608</v>
          </cell>
          <cell r="M23">
            <v>0.21739130434782608</v>
          </cell>
          <cell r="N23">
            <v>0.21739130434782608</v>
          </cell>
          <cell r="O23">
            <v>0.21739130434782608</v>
          </cell>
          <cell r="P23">
            <v>0.13043478260869565</v>
          </cell>
        </row>
        <row r="24">
          <cell r="L24">
            <v>0.20253164556962025</v>
          </cell>
          <cell r="M24">
            <v>0.20253164556962025</v>
          </cell>
          <cell r="N24">
            <v>0.20253164556962025</v>
          </cell>
          <cell r="O24">
            <v>0.20253164556962025</v>
          </cell>
          <cell r="P24">
            <v>0.189873417721519</v>
          </cell>
        </row>
        <row r="25">
          <cell r="L25">
            <v>0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0</v>
          </cell>
          <cell r="M26">
            <v>0</v>
          </cell>
          <cell r="N26">
            <v>0.33333333333333331</v>
          </cell>
          <cell r="O26">
            <v>0.33333333333333331</v>
          </cell>
          <cell r="P26">
            <v>0.33333333333333331</v>
          </cell>
        </row>
        <row r="27">
          <cell r="L27">
            <v>0.2</v>
          </cell>
          <cell r="M27">
            <v>0.2</v>
          </cell>
          <cell r="N27">
            <v>0.2</v>
          </cell>
          <cell r="O27">
            <v>0.2</v>
          </cell>
          <cell r="P27">
            <v>0.2</v>
          </cell>
        </row>
        <row r="28">
          <cell r="L28">
            <v>0.2</v>
          </cell>
          <cell r="M28">
            <v>0.2</v>
          </cell>
          <cell r="N28">
            <v>0.2</v>
          </cell>
          <cell r="O28">
            <v>0.2</v>
          </cell>
          <cell r="P28">
            <v>0.2</v>
          </cell>
        </row>
        <row r="29">
          <cell r="L29">
            <v>0.2</v>
          </cell>
          <cell r="M29">
            <v>0</v>
          </cell>
          <cell r="N29">
            <v>0.2</v>
          </cell>
          <cell r="O29">
            <v>0.2</v>
          </cell>
          <cell r="P29">
            <v>0.4</v>
          </cell>
        </row>
        <row r="30">
          <cell r="L30">
            <v>0.5</v>
          </cell>
          <cell r="M30">
            <v>0</v>
          </cell>
          <cell r="N30">
            <v>0.5</v>
          </cell>
          <cell r="O30">
            <v>0</v>
          </cell>
          <cell r="P30">
            <v>0</v>
          </cell>
        </row>
        <row r="31">
          <cell r="L31">
            <v>0.1875</v>
          </cell>
          <cell r="M31">
            <v>0</v>
          </cell>
          <cell r="N31">
            <v>0.125</v>
          </cell>
          <cell r="O31">
            <v>0.25</v>
          </cell>
          <cell r="P31">
            <v>0.4375</v>
          </cell>
        </row>
        <row r="32">
          <cell r="L32">
            <v>0.2</v>
          </cell>
          <cell r="M32">
            <v>0.2</v>
          </cell>
          <cell r="N32">
            <v>0.2</v>
          </cell>
          <cell r="O32">
            <v>0.2</v>
          </cell>
          <cell r="P32">
            <v>0.2</v>
          </cell>
        </row>
        <row r="33"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0</v>
          </cell>
          <cell r="M35">
            <v>1</v>
          </cell>
          <cell r="N35">
            <v>0</v>
          </cell>
          <cell r="O35">
            <v>0</v>
          </cell>
          <cell r="P35">
            <v>0</v>
          </cell>
        </row>
        <row r="36">
          <cell r="L36">
            <v>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0.4</v>
          </cell>
          <cell r="M37">
            <v>0.2</v>
          </cell>
          <cell r="N37">
            <v>0</v>
          </cell>
          <cell r="O37">
            <v>0</v>
          </cell>
          <cell r="P37">
            <v>0.4</v>
          </cell>
        </row>
        <row r="38">
          <cell r="L38">
            <v>0.33333333333333331</v>
          </cell>
          <cell r="M38">
            <v>0</v>
          </cell>
          <cell r="N38">
            <v>0.33333333333333331</v>
          </cell>
          <cell r="O38">
            <v>0</v>
          </cell>
          <cell r="P38">
            <v>0.33333333333333331</v>
          </cell>
        </row>
        <row r="39">
          <cell r="L39">
            <v>4.3935522810517845E-2</v>
          </cell>
          <cell r="M39">
            <v>0.48924814074813083</v>
          </cell>
          <cell r="N39">
            <v>0.35232031857031859</v>
          </cell>
          <cell r="O39">
            <v>0.10675419025418363</v>
          </cell>
          <cell r="P39">
            <v>7.7418276168243084E-3</v>
          </cell>
        </row>
        <row r="40">
          <cell r="L40">
            <v>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0.5</v>
          </cell>
          <cell r="M41">
            <v>0.25</v>
          </cell>
          <cell r="N41">
            <v>0</v>
          </cell>
          <cell r="O41">
            <v>0</v>
          </cell>
          <cell r="P41">
            <v>0.25</v>
          </cell>
        </row>
        <row r="42"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L43">
            <v>0.2</v>
          </cell>
          <cell r="M43">
            <v>0</v>
          </cell>
          <cell r="N43">
            <v>0.3</v>
          </cell>
          <cell r="O43">
            <v>0.3</v>
          </cell>
          <cell r="P43">
            <v>0.2</v>
          </cell>
        </row>
        <row r="44"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</row>
        <row r="46"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</row>
        <row r="47"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</row>
        <row r="48">
          <cell r="L48">
            <v>0.5</v>
          </cell>
          <cell r="M48">
            <v>0.5</v>
          </cell>
          <cell r="N48">
            <v>0</v>
          </cell>
          <cell r="O48">
            <v>0</v>
          </cell>
          <cell r="P48">
            <v>0</v>
          </cell>
        </row>
        <row r="49">
          <cell r="L49">
            <v>0.25</v>
          </cell>
          <cell r="M49">
            <v>0</v>
          </cell>
          <cell r="N49">
            <v>0.25</v>
          </cell>
          <cell r="O49">
            <v>0.25</v>
          </cell>
          <cell r="P49">
            <v>0.25</v>
          </cell>
        </row>
        <row r="50">
          <cell r="L50">
            <v>0.66666666666666663</v>
          </cell>
          <cell r="M50">
            <v>0</v>
          </cell>
          <cell r="N50">
            <v>0.33333333333333331</v>
          </cell>
          <cell r="O50">
            <v>0</v>
          </cell>
          <cell r="P50">
            <v>0</v>
          </cell>
        </row>
        <row r="51">
          <cell r="L51">
            <v>0.2</v>
          </cell>
          <cell r="M51">
            <v>0</v>
          </cell>
          <cell r="N51">
            <v>0.8</v>
          </cell>
          <cell r="O51">
            <v>0</v>
          </cell>
          <cell r="P51">
            <v>0</v>
          </cell>
        </row>
        <row r="52">
          <cell r="L52">
            <v>0.2857142857142857</v>
          </cell>
          <cell r="M52">
            <v>0.2857142857142857</v>
          </cell>
          <cell r="N52">
            <v>0.2857142857142857</v>
          </cell>
          <cell r="O52">
            <v>0.14285714285714285</v>
          </cell>
          <cell r="P52">
            <v>0</v>
          </cell>
        </row>
        <row r="53">
          <cell r="L53">
            <v>0.5</v>
          </cell>
          <cell r="M53">
            <v>0</v>
          </cell>
          <cell r="N53">
            <v>0</v>
          </cell>
          <cell r="O53">
            <v>0.25</v>
          </cell>
          <cell r="P53">
            <v>0.25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0.5</v>
          </cell>
          <cell r="P54">
            <v>0.5</v>
          </cell>
        </row>
        <row r="55">
          <cell r="L55">
            <v>0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</row>
        <row r="56"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L57">
            <v>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</row>
        <row r="59"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0"/>
  <sheetViews>
    <sheetView tabSelected="1" topLeftCell="C1" zoomScale="75" zoomScaleNormal="75" workbookViewId="0">
      <selection activeCell="K2" sqref="K2"/>
    </sheetView>
  </sheetViews>
  <sheetFormatPr baseColWidth="10" defaultRowHeight="15" x14ac:dyDescent="0.25"/>
  <cols>
    <col min="1" max="1" width="0" hidden="1" customWidth="1"/>
    <col min="2" max="2" width="3" hidden="1" customWidth="1"/>
    <col min="3" max="3" width="7.5703125" customWidth="1"/>
    <col min="4" max="4" width="17.7109375" customWidth="1"/>
    <col min="5" max="5" width="33.140625" customWidth="1"/>
    <col min="6" max="6" width="48.42578125" customWidth="1"/>
    <col min="7" max="7" width="10.7109375" customWidth="1"/>
    <col min="8" max="8" width="10.42578125" customWidth="1"/>
    <col min="9" max="9" width="14" customWidth="1"/>
    <col min="10" max="10" width="17.85546875" customWidth="1"/>
    <col min="11" max="11" width="16.42578125" customWidth="1"/>
    <col min="12" max="12" width="17.5703125" hidden="1" customWidth="1"/>
    <col min="13" max="13" width="16.42578125" hidden="1" customWidth="1"/>
    <col min="14" max="14" width="19" hidden="1" customWidth="1"/>
    <col min="15" max="16" width="16.42578125" hidden="1" customWidth="1"/>
    <col min="17" max="17" width="19.42578125" customWidth="1"/>
    <col min="18" max="18" width="3" hidden="1" customWidth="1"/>
    <col min="19" max="19" width="18.28515625" bestFit="1" customWidth="1"/>
    <col min="20" max="20" width="13.5703125" customWidth="1"/>
    <col min="21" max="21" width="17.7109375" customWidth="1"/>
    <col min="22" max="26" width="17.7109375" hidden="1" customWidth="1"/>
    <col min="27" max="27" width="28.85546875" hidden="1" customWidth="1"/>
    <col min="28" max="28" width="18.28515625" hidden="1" customWidth="1"/>
    <col min="29" max="29" width="15.85546875" hidden="1" customWidth="1"/>
    <col min="30" max="30" width="0" hidden="1" customWidth="1"/>
    <col min="31" max="31" width="16.140625" hidden="1" customWidth="1"/>
    <col min="32" max="32" width="14" hidden="1" customWidth="1"/>
    <col min="33" max="37" width="17.140625" hidden="1" customWidth="1"/>
    <col min="38" max="38" width="14.5703125" hidden="1" customWidth="1"/>
    <col min="39" max="42" width="17.140625" hidden="1" customWidth="1"/>
    <col min="43" max="43" width="16.85546875" hidden="1" customWidth="1"/>
    <col min="45" max="47" width="14.5703125" bestFit="1" customWidth="1"/>
    <col min="48" max="48" width="11.85546875" bestFit="1" customWidth="1"/>
    <col min="49" max="51" width="14.5703125" bestFit="1" customWidth="1"/>
    <col min="52" max="52" width="11.85546875" bestFit="1" customWidth="1"/>
    <col min="53" max="53" width="14.5703125" bestFit="1" customWidth="1"/>
    <col min="54" max="55" width="15.85546875" bestFit="1" customWidth="1"/>
    <col min="57" max="57" width="14.5703125" bestFit="1" customWidth="1"/>
  </cols>
  <sheetData>
    <row r="1" spans="1:43" x14ac:dyDescent="0.25">
      <c r="A1" s="62"/>
      <c r="B1" s="63"/>
      <c r="C1" s="64"/>
      <c r="D1" s="42"/>
      <c r="E1" s="65"/>
      <c r="F1" s="65"/>
      <c r="G1" s="42"/>
      <c r="H1" s="65"/>
      <c r="I1" s="42"/>
      <c r="J1" s="42"/>
      <c r="K1" s="66"/>
      <c r="L1" s="42"/>
      <c r="M1" s="42"/>
      <c r="N1" s="42"/>
      <c r="O1" s="65"/>
      <c r="P1" s="42"/>
      <c r="Q1" s="42"/>
      <c r="R1" s="42"/>
      <c r="S1" s="65"/>
      <c r="T1" s="42"/>
      <c r="U1" s="42"/>
      <c r="V1" s="42"/>
      <c r="W1" s="65"/>
      <c r="X1" s="42"/>
      <c r="Y1" s="42"/>
      <c r="Z1" s="42"/>
      <c r="AA1" s="65"/>
      <c r="AB1" s="42"/>
      <c r="AC1" s="42"/>
      <c r="AD1" s="42"/>
      <c r="AE1" s="65"/>
      <c r="AF1" s="42"/>
      <c r="AG1" s="42"/>
      <c r="AH1" s="42"/>
      <c r="AI1" s="42"/>
      <c r="AJ1" s="42"/>
      <c r="AK1" s="67"/>
      <c r="AL1" s="42"/>
      <c r="AN1" s="78" t="s">
        <v>136</v>
      </c>
      <c r="AO1" s="78"/>
      <c r="AP1" s="78"/>
    </row>
    <row r="2" spans="1:43" ht="23.25" x14ac:dyDescent="0.35">
      <c r="A2" s="62"/>
      <c r="B2" s="62"/>
      <c r="C2" s="68"/>
      <c r="F2" s="69" t="s">
        <v>139</v>
      </c>
      <c r="I2" s="70"/>
      <c r="J2" s="2"/>
      <c r="L2" s="71"/>
      <c r="P2" s="70"/>
      <c r="T2" s="70"/>
      <c r="X2" s="70"/>
      <c r="AB2" s="70"/>
      <c r="AF2" s="70"/>
    </row>
    <row r="3" spans="1:43" ht="23.25" x14ac:dyDescent="0.35">
      <c r="A3" s="62"/>
      <c r="B3" s="62"/>
      <c r="F3" s="70"/>
      <c r="G3" s="69" t="s">
        <v>138</v>
      </c>
      <c r="I3" s="42"/>
      <c r="L3" s="71"/>
      <c r="P3" s="70"/>
      <c r="T3" s="70"/>
      <c r="X3" s="70"/>
      <c r="AB3" s="70"/>
      <c r="AF3" s="70"/>
    </row>
    <row r="4" spans="1:43" ht="23.25" x14ac:dyDescent="0.35">
      <c r="A4" s="62"/>
      <c r="B4" s="62"/>
      <c r="F4" s="1" t="s">
        <v>137</v>
      </c>
      <c r="H4" s="69"/>
      <c r="I4" s="42"/>
      <c r="L4" s="71"/>
      <c r="P4" s="70"/>
      <c r="T4" s="70"/>
      <c r="X4" s="70"/>
      <c r="AB4" s="70"/>
      <c r="AF4" s="70"/>
    </row>
    <row r="5" spans="1:43" ht="18" x14ac:dyDescent="0.25">
      <c r="C5" s="1"/>
      <c r="I5" s="4"/>
      <c r="J5" s="5"/>
      <c r="Q5" s="6"/>
    </row>
    <row r="6" spans="1:43" ht="33" customHeight="1" x14ac:dyDescent="0.25">
      <c r="C6" s="7" t="s">
        <v>0</v>
      </c>
      <c r="D6" s="8"/>
      <c r="E6" s="8"/>
      <c r="F6" s="8"/>
      <c r="G6" s="8"/>
      <c r="H6" s="8"/>
      <c r="I6" s="8"/>
      <c r="J6" s="8"/>
      <c r="K6" s="8"/>
      <c r="L6" s="73" t="s">
        <v>1</v>
      </c>
      <c r="M6" s="74"/>
      <c r="N6" s="74"/>
      <c r="O6" s="74"/>
      <c r="P6" s="75"/>
      <c r="Q6" s="73" t="s">
        <v>2</v>
      </c>
      <c r="R6" s="74"/>
      <c r="S6" s="74"/>
      <c r="T6" s="74"/>
      <c r="U6" s="75"/>
      <c r="V6" s="7" t="s">
        <v>3</v>
      </c>
      <c r="W6" s="9"/>
      <c r="X6" s="9"/>
      <c r="Y6" s="9"/>
      <c r="Z6" s="9"/>
      <c r="AA6" s="76" t="s">
        <v>4</v>
      </c>
      <c r="AG6" s="10" t="s">
        <v>5</v>
      </c>
      <c r="AH6" s="10" t="s">
        <v>5</v>
      </c>
      <c r="AI6" s="10" t="s">
        <v>5</v>
      </c>
      <c r="AJ6" s="10" t="s">
        <v>5</v>
      </c>
      <c r="AK6" s="10" t="s">
        <v>5</v>
      </c>
      <c r="AM6" s="10" t="s">
        <v>6</v>
      </c>
      <c r="AN6" s="10" t="s">
        <v>6</v>
      </c>
      <c r="AO6" s="10" t="s">
        <v>6</v>
      </c>
      <c r="AP6" s="10" t="s">
        <v>6</v>
      </c>
      <c r="AQ6" s="10" t="s">
        <v>6</v>
      </c>
    </row>
    <row r="7" spans="1:43" ht="30" customHeight="1" x14ac:dyDescent="0.25">
      <c r="C7" s="10" t="s">
        <v>7</v>
      </c>
      <c r="D7" s="10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0" t="s">
        <v>15</v>
      </c>
      <c r="L7" s="10" t="s">
        <v>16</v>
      </c>
      <c r="M7" s="11" t="s">
        <v>17</v>
      </c>
      <c r="N7" s="10" t="s">
        <v>5</v>
      </c>
      <c r="O7" s="10" t="s">
        <v>18</v>
      </c>
      <c r="P7" s="10" t="s">
        <v>6</v>
      </c>
      <c r="Q7" s="10" t="s">
        <v>16</v>
      </c>
      <c r="R7" s="11" t="s">
        <v>17</v>
      </c>
      <c r="S7" s="10" t="s">
        <v>5</v>
      </c>
      <c r="T7" s="10" t="s">
        <v>18</v>
      </c>
      <c r="U7" s="10" t="s">
        <v>6</v>
      </c>
      <c r="V7" s="12" t="s">
        <v>19</v>
      </c>
      <c r="W7" s="12" t="s">
        <v>20</v>
      </c>
      <c r="X7" s="12" t="s">
        <v>21</v>
      </c>
      <c r="Y7" s="12" t="s">
        <v>22</v>
      </c>
      <c r="Z7" s="12" t="s">
        <v>23</v>
      </c>
      <c r="AA7" s="77"/>
      <c r="AG7" s="12" t="s">
        <v>19</v>
      </c>
      <c r="AH7" s="12" t="s">
        <v>20</v>
      </c>
      <c r="AI7" s="12" t="s">
        <v>21</v>
      </c>
      <c r="AJ7" s="12" t="s">
        <v>22</v>
      </c>
      <c r="AK7" s="12" t="s">
        <v>23</v>
      </c>
      <c r="AM7" s="12" t="s">
        <v>19</v>
      </c>
      <c r="AN7" s="12" t="s">
        <v>20</v>
      </c>
      <c r="AO7" s="12" t="s">
        <v>21</v>
      </c>
      <c r="AP7" s="12" t="s">
        <v>22</v>
      </c>
      <c r="AQ7" s="12" t="s">
        <v>23</v>
      </c>
    </row>
    <row r="8" spans="1:43" ht="28.5" customHeight="1" x14ac:dyDescent="0.25">
      <c r="A8" t="s">
        <v>24</v>
      </c>
      <c r="B8" s="13">
        <v>1</v>
      </c>
      <c r="C8" s="14">
        <v>1</v>
      </c>
      <c r="D8" s="15" t="str">
        <f t="shared" ref="D8:D16" si="0">+"PI 2017-2021-0"&amp;C8</f>
        <v>PI 2017-2021-01</v>
      </c>
      <c r="E8" s="16" t="s">
        <v>25</v>
      </c>
      <c r="F8" s="16" t="s">
        <v>26</v>
      </c>
      <c r="G8" s="14" t="s">
        <v>27</v>
      </c>
      <c r="H8" s="17">
        <v>5</v>
      </c>
      <c r="I8" s="16" t="s">
        <v>28</v>
      </c>
      <c r="J8" s="16" t="s">
        <v>29</v>
      </c>
      <c r="K8" s="16" t="s">
        <v>30</v>
      </c>
      <c r="L8" s="18">
        <f t="shared" ref="L8:L58" si="1">+N8+O8+P8</f>
        <v>4389000</v>
      </c>
      <c r="M8" s="19">
        <f>[1]ORDENADAS!L55*0.8</f>
        <v>760000</v>
      </c>
      <c r="N8" s="20">
        <f t="shared" ref="N8:N32" si="2">M8*$AC$4</f>
        <v>0</v>
      </c>
      <c r="O8" s="20">
        <v>0</v>
      </c>
      <c r="P8" s="20">
        <v>4389000</v>
      </c>
      <c r="Q8" s="21">
        <f t="shared" ref="Q8:Q58" si="3">SUM(S8:U8)</f>
        <v>80465000</v>
      </c>
      <c r="R8" s="22">
        <f>[1]ORDENADAS!Q55*0.8</f>
        <v>3800000</v>
      </c>
      <c r="S8" s="21">
        <f>[1]ORDENADAS!R55*0.8</f>
        <v>58520000</v>
      </c>
      <c r="T8" s="20">
        <f t="shared" ref="T8:T52" si="4">+H8*O8</f>
        <v>0</v>
      </c>
      <c r="U8" s="20">
        <f t="shared" ref="U8:U58" si="5">+H8*P8</f>
        <v>21945000</v>
      </c>
      <c r="V8" s="23">
        <f>+$Q8*'[2]DISTRIBUCION ANUAL'!L9</f>
        <v>16093000</v>
      </c>
      <c r="W8" s="23">
        <f>+$Q8*'[2]DISTRIBUCION ANUAL'!M9</f>
        <v>0</v>
      </c>
      <c r="X8" s="23">
        <f>+$Q8*'[2]DISTRIBUCION ANUAL'!N9</f>
        <v>16093000</v>
      </c>
      <c r="Y8" s="23">
        <f>+$Q8*'[2]DISTRIBUCION ANUAL'!O9</f>
        <v>32186000</v>
      </c>
      <c r="Z8" s="23">
        <f>+$Q8*'[2]DISTRIBUCION ANUAL'!P9</f>
        <v>16093000</v>
      </c>
      <c r="AA8" s="24"/>
      <c r="AB8" s="3">
        <f t="shared" ref="AB8:AB58" si="6">SUM(V8:Z8)</f>
        <v>80465000</v>
      </c>
      <c r="AC8" s="3">
        <f t="shared" ref="AC8:AC58" si="7">AB8-Q8</f>
        <v>0</v>
      </c>
      <c r="AE8" s="3">
        <f>SUM(V8:Z8)</f>
        <v>80465000</v>
      </c>
      <c r="AF8" s="3">
        <f>AE8-Q8</f>
        <v>0</v>
      </c>
      <c r="AG8" s="21">
        <f>$S8*'[2]DISTRIBUCION ANUAL'!L9</f>
        <v>11704000</v>
      </c>
      <c r="AH8" s="21">
        <f>$S8*'[2]DISTRIBUCION ANUAL'!M9</f>
        <v>0</v>
      </c>
      <c r="AI8" s="21">
        <f>$S8*'[2]DISTRIBUCION ANUAL'!N9</f>
        <v>11704000</v>
      </c>
      <c r="AJ8" s="21">
        <f>$S8*'[2]DISTRIBUCION ANUAL'!O9</f>
        <v>23408000</v>
      </c>
      <c r="AK8" s="21">
        <f>$S8*'[2]DISTRIBUCION ANUAL'!P9</f>
        <v>11704000</v>
      </c>
      <c r="AM8" s="21">
        <f>$U8*'[2]DISTRIBUCION ANUAL'!L9</f>
        <v>4389000</v>
      </c>
      <c r="AN8" s="21">
        <f>$U8*'[2]DISTRIBUCION ANUAL'!M9</f>
        <v>0</v>
      </c>
      <c r="AO8" s="21">
        <f>$U8*'[2]DISTRIBUCION ANUAL'!N9</f>
        <v>4389000</v>
      </c>
      <c r="AP8" s="21">
        <f>$U8*'[2]DISTRIBUCION ANUAL'!O9</f>
        <v>8778000</v>
      </c>
      <c r="AQ8" s="21">
        <f>$U8*'[2]DISTRIBUCION ANUAL'!P9</f>
        <v>4389000</v>
      </c>
    </row>
    <row r="9" spans="1:43" ht="28.5" customHeight="1" x14ac:dyDescent="0.25">
      <c r="B9" s="13"/>
      <c r="C9" s="14">
        <v>2</v>
      </c>
      <c r="D9" s="15" t="str">
        <f>+"PI 2017-2021-0"&amp;C9</f>
        <v>PI 2017-2021-02</v>
      </c>
      <c r="E9" s="16" t="s">
        <v>31</v>
      </c>
      <c r="F9" s="16" t="s">
        <v>32</v>
      </c>
      <c r="G9" s="14" t="s">
        <v>27</v>
      </c>
      <c r="H9" s="17">
        <v>1</v>
      </c>
      <c r="I9" s="16" t="s">
        <v>28</v>
      </c>
      <c r="J9" s="16" t="s">
        <v>29</v>
      </c>
      <c r="K9" s="16" t="s">
        <v>30</v>
      </c>
      <c r="L9" s="18">
        <f t="shared" si="1"/>
        <v>16093000</v>
      </c>
      <c r="M9" s="19">
        <v>760000</v>
      </c>
      <c r="N9" s="20">
        <v>11704000</v>
      </c>
      <c r="O9" s="20">
        <v>0</v>
      </c>
      <c r="P9" s="20">
        <v>4389000</v>
      </c>
      <c r="Q9" s="21">
        <f t="shared" ref="Q9" si="8">SUM(S9:U9)</f>
        <v>16093000</v>
      </c>
      <c r="R9" s="22">
        <f>[1]ORDENADAS!Q56*0.8</f>
        <v>200000</v>
      </c>
      <c r="S9" s="20">
        <v>11704000</v>
      </c>
      <c r="T9" s="20">
        <v>0</v>
      </c>
      <c r="U9" s="20">
        <v>4389000</v>
      </c>
      <c r="V9" s="23"/>
      <c r="W9" s="23">
        <f>+$Q9*'[2]DISTRIBUCION ANUAL'!M10</f>
        <v>16093000</v>
      </c>
      <c r="X9" s="23"/>
      <c r="Y9" s="23"/>
      <c r="Z9" s="23"/>
      <c r="AA9" s="24"/>
      <c r="AB9" s="3"/>
      <c r="AC9" s="3"/>
      <c r="AE9" s="3"/>
      <c r="AF9" s="3"/>
      <c r="AG9" s="21">
        <f>$S9*'[2]DISTRIBUCION ANUAL'!L10</f>
        <v>0</v>
      </c>
      <c r="AH9" s="21">
        <f>$S9*'[2]DISTRIBUCION ANUAL'!M10</f>
        <v>11704000</v>
      </c>
      <c r="AI9" s="21">
        <f>$S9*'[2]DISTRIBUCION ANUAL'!N10</f>
        <v>0</v>
      </c>
      <c r="AJ9" s="21">
        <f>$S9*'[2]DISTRIBUCION ANUAL'!O10</f>
        <v>0</v>
      </c>
      <c r="AK9" s="21">
        <f>$S9*'[2]DISTRIBUCION ANUAL'!P10</f>
        <v>0</v>
      </c>
      <c r="AM9" s="21">
        <f>$U9*'[2]DISTRIBUCION ANUAL'!L10</f>
        <v>0</v>
      </c>
      <c r="AN9" s="21">
        <f>$U9*'[2]DISTRIBUCION ANUAL'!M10</f>
        <v>4389000</v>
      </c>
      <c r="AO9" s="21">
        <f>$U9*'[2]DISTRIBUCION ANUAL'!N10</f>
        <v>0</v>
      </c>
      <c r="AP9" s="21">
        <f>$U9*'[2]DISTRIBUCION ANUAL'!O10</f>
        <v>0</v>
      </c>
      <c r="AQ9" s="21">
        <f>$U9*'[2]DISTRIBUCION ANUAL'!P10</f>
        <v>0</v>
      </c>
    </row>
    <row r="10" spans="1:43" ht="28.5" x14ac:dyDescent="0.25">
      <c r="A10" t="s">
        <v>24</v>
      </c>
      <c r="B10" s="13">
        <v>2</v>
      </c>
      <c r="C10" s="14">
        <v>3</v>
      </c>
      <c r="D10" s="15" t="str">
        <f t="shared" si="0"/>
        <v>PI 2017-2021-03</v>
      </c>
      <c r="E10" s="25" t="s">
        <v>33</v>
      </c>
      <c r="F10" s="25" t="s">
        <v>34</v>
      </c>
      <c r="G10" s="26" t="s">
        <v>27</v>
      </c>
      <c r="H10" s="26">
        <v>42</v>
      </c>
      <c r="I10" s="16" t="s">
        <v>28</v>
      </c>
      <c r="J10" s="16" t="s">
        <v>35</v>
      </c>
      <c r="K10" s="27" t="s">
        <v>30</v>
      </c>
      <c r="L10" s="18">
        <f t="shared" si="1"/>
        <v>300300</v>
      </c>
      <c r="M10" s="19">
        <f>[1]ORDENADAS!L27*0.8</f>
        <v>52000</v>
      </c>
      <c r="N10" s="20">
        <f t="shared" si="2"/>
        <v>0</v>
      </c>
      <c r="O10" s="20">
        <v>0</v>
      </c>
      <c r="P10" s="20">
        <v>300300</v>
      </c>
      <c r="Q10" s="21">
        <f t="shared" si="3"/>
        <v>46246200</v>
      </c>
      <c r="R10" s="22">
        <f>[1]ORDENADAS!Q27*0.8</f>
        <v>2184000</v>
      </c>
      <c r="S10" s="21">
        <f>[1]ORDENADAS!R27*0.8</f>
        <v>33633600</v>
      </c>
      <c r="T10" s="20">
        <f t="shared" si="4"/>
        <v>0</v>
      </c>
      <c r="U10" s="20">
        <f t="shared" si="5"/>
        <v>12612600</v>
      </c>
      <c r="V10" s="23">
        <f>+$Q10*'[2]DISTRIBUCION ANUAL'!L11</f>
        <v>15415400</v>
      </c>
      <c r="W10" s="23">
        <f>+$Q10*'[2]DISTRIBUCION ANUAL'!M11</f>
        <v>6606600</v>
      </c>
      <c r="X10" s="23">
        <f>+$Q10*'[2]DISTRIBUCION ANUAL'!N11</f>
        <v>10020009.999999998</v>
      </c>
      <c r="Y10" s="23">
        <f>+$Q10*'[2]DISTRIBUCION ANUAL'!O11</f>
        <v>4294290</v>
      </c>
      <c r="Z10" s="23">
        <f>+$Q10*'[2]DISTRIBUCION ANUAL'!P11</f>
        <v>9909900</v>
      </c>
      <c r="AA10" s="28"/>
      <c r="AB10" s="3">
        <f t="shared" si="6"/>
        <v>46246200</v>
      </c>
      <c r="AC10" s="3">
        <f t="shared" si="7"/>
        <v>0</v>
      </c>
      <c r="AE10" s="3">
        <f t="shared" ref="AE10:AE60" si="9">SUM(V10:Z10)</f>
        <v>46246200</v>
      </c>
      <c r="AF10" s="3">
        <f t="shared" ref="AF10:AF60" si="10">AE10-Q10</f>
        <v>0</v>
      </c>
      <c r="AG10" s="21">
        <f>$S10*'[2]DISTRIBUCION ANUAL'!L11</f>
        <v>11211200</v>
      </c>
      <c r="AH10" s="21">
        <f>$S10*'[2]DISTRIBUCION ANUAL'!M11</f>
        <v>4804800</v>
      </c>
      <c r="AI10" s="21">
        <f>$S10*'[2]DISTRIBUCION ANUAL'!N11</f>
        <v>7287279.9999999991</v>
      </c>
      <c r="AJ10" s="21">
        <f>$S10*'[2]DISTRIBUCION ANUAL'!O11</f>
        <v>3123120</v>
      </c>
      <c r="AK10" s="21">
        <f>$S10*'[2]DISTRIBUCION ANUAL'!P11</f>
        <v>7207200</v>
      </c>
      <c r="AM10" s="21">
        <f>$U10*'[2]DISTRIBUCION ANUAL'!L11</f>
        <v>4204200</v>
      </c>
      <c r="AN10" s="21">
        <f>$U10*'[2]DISTRIBUCION ANUAL'!M11</f>
        <v>1801800</v>
      </c>
      <c r="AO10" s="21">
        <f>$U10*'[2]DISTRIBUCION ANUAL'!N11</f>
        <v>2732729.9999999995</v>
      </c>
      <c r="AP10" s="21">
        <f>$U10*'[2]DISTRIBUCION ANUAL'!O11</f>
        <v>1171170</v>
      </c>
      <c r="AQ10" s="21">
        <f>$U10*'[2]DISTRIBUCION ANUAL'!P11</f>
        <v>2702700</v>
      </c>
    </row>
    <row r="11" spans="1:43" ht="28.5" x14ac:dyDescent="0.25">
      <c r="A11" t="s">
        <v>24</v>
      </c>
      <c r="B11" s="13">
        <v>3</v>
      </c>
      <c r="C11" s="14">
        <v>4</v>
      </c>
      <c r="D11" s="15" t="str">
        <f t="shared" si="0"/>
        <v>PI 2017-2021-04</v>
      </c>
      <c r="E11" s="25" t="s">
        <v>36</v>
      </c>
      <c r="F11" s="25" t="s">
        <v>37</v>
      </c>
      <c r="G11" s="26" t="s">
        <v>27</v>
      </c>
      <c r="H11" s="29">
        <v>29</v>
      </c>
      <c r="I11" s="16" t="s">
        <v>28</v>
      </c>
      <c r="J11" s="16" t="s">
        <v>35</v>
      </c>
      <c r="K11" s="27" t="s">
        <v>30</v>
      </c>
      <c r="L11" s="18">
        <f t="shared" si="1"/>
        <v>39270</v>
      </c>
      <c r="M11" s="19">
        <f>[1]ORDENADAS!L28*0.8</f>
        <v>6800</v>
      </c>
      <c r="N11" s="20">
        <f t="shared" si="2"/>
        <v>0</v>
      </c>
      <c r="O11" s="20">
        <v>0</v>
      </c>
      <c r="P11" s="20">
        <v>39270</v>
      </c>
      <c r="Q11" s="21">
        <f t="shared" si="3"/>
        <v>4175710</v>
      </c>
      <c r="R11" s="22">
        <f>[1]ORDENADAS!Q28*0.8</f>
        <v>197200</v>
      </c>
      <c r="S11" s="21">
        <f>[1]ORDENADAS!R28*0.8</f>
        <v>3036880</v>
      </c>
      <c r="T11" s="20">
        <f t="shared" si="4"/>
        <v>0</v>
      </c>
      <c r="U11" s="20">
        <f t="shared" si="5"/>
        <v>1138830</v>
      </c>
      <c r="V11" s="23">
        <f>+$Q11*'[2]DISTRIBUCION ANUAL'!L12</f>
        <v>1411101.9999999998</v>
      </c>
      <c r="W11" s="23">
        <f>+$Q11*'[2]DISTRIBUCION ANUAL'!M12</f>
        <v>604758</v>
      </c>
      <c r="X11" s="23">
        <f>+$Q11*'[2]DISTRIBUCION ANUAL'!N12</f>
        <v>705550.99999999988</v>
      </c>
      <c r="Y11" s="23">
        <f>+$Q11*'[2]DISTRIBUCION ANUAL'!O12</f>
        <v>302379</v>
      </c>
      <c r="Z11" s="23">
        <f>+$Q11*'[2]DISTRIBUCION ANUAL'!P12</f>
        <v>1151920</v>
      </c>
      <c r="AA11" s="28"/>
      <c r="AB11" s="3">
        <f t="shared" si="6"/>
        <v>4175709.9999999995</v>
      </c>
      <c r="AC11" s="3">
        <f t="shared" si="7"/>
        <v>0</v>
      </c>
      <c r="AE11" s="3">
        <f t="shared" si="9"/>
        <v>4175709.9999999995</v>
      </c>
      <c r="AF11" s="3">
        <f t="shared" si="10"/>
        <v>0</v>
      </c>
      <c r="AG11" s="21">
        <f>$S11*'[2]DISTRIBUCION ANUAL'!L12</f>
        <v>1026255.9999999999</v>
      </c>
      <c r="AH11" s="21">
        <f>$S11*'[2]DISTRIBUCION ANUAL'!M12</f>
        <v>439824.00000000006</v>
      </c>
      <c r="AI11" s="21">
        <f>$S11*'[2]DISTRIBUCION ANUAL'!N12</f>
        <v>513127.99999999994</v>
      </c>
      <c r="AJ11" s="21">
        <f>$S11*'[2]DISTRIBUCION ANUAL'!O12</f>
        <v>219912.00000000003</v>
      </c>
      <c r="AK11" s="21">
        <f>$S11*'[2]DISTRIBUCION ANUAL'!P12</f>
        <v>837760</v>
      </c>
      <c r="AM11" s="21">
        <f>$U11*'[2]DISTRIBUCION ANUAL'!L12</f>
        <v>384845.99999999994</v>
      </c>
      <c r="AN11" s="21">
        <f>$U11*'[2]DISTRIBUCION ANUAL'!M12</f>
        <v>164934</v>
      </c>
      <c r="AO11" s="21">
        <f>$U11*'[2]DISTRIBUCION ANUAL'!N12</f>
        <v>192422.99999999997</v>
      </c>
      <c r="AP11" s="21">
        <f>$U11*'[2]DISTRIBUCION ANUAL'!O12</f>
        <v>82467</v>
      </c>
      <c r="AQ11" s="21">
        <f>$U11*'[2]DISTRIBUCION ANUAL'!P12</f>
        <v>314160</v>
      </c>
    </row>
    <row r="12" spans="1:43" ht="34.5" customHeight="1" x14ac:dyDescent="0.25">
      <c r="A12" t="s">
        <v>24</v>
      </c>
      <c r="B12" s="13">
        <v>4</v>
      </c>
      <c r="C12" s="14">
        <v>5</v>
      </c>
      <c r="D12" s="15" t="str">
        <f t="shared" si="0"/>
        <v>PI 2017-2021-05</v>
      </c>
      <c r="E12" s="25" t="s">
        <v>38</v>
      </c>
      <c r="F12" s="25" t="s">
        <v>39</v>
      </c>
      <c r="G12" s="26" t="s">
        <v>27</v>
      </c>
      <c r="H12" s="29">
        <v>33</v>
      </c>
      <c r="I12" s="16" t="s">
        <v>28</v>
      </c>
      <c r="J12" s="16" t="s">
        <v>35</v>
      </c>
      <c r="K12" s="27" t="s">
        <v>30</v>
      </c>
      <c r="L12" s="18">
        <f t="shared" si="1"/>
        <v>38346</v>
      </c>
      <c r="M12" s="19">
        <f>[1]ORDENADAS!L29*0.8</f>
        <v>6640</v>
      </c>
      <c r="N12" s="20">
        <f t="shared" si="2"/>
        <v>0</v>
      </c>
      <c r="O12" s="20">
        <v>0</v>
      </c>
      <c r="P12" s="20">
        <v>38346</v>
      </c>
      <c r="Q12" s="21">
        <f t="shared" si="3"/>
        <v>4639866</v>
      </c>
      <c r="R12" s="22">
        <f>[1]ORDENADAS!Q29*0.8</f>
        <v>219120</v>
      </c>
      <c r="S12" s="21">
        <f>[1]ORDENADAS!R29*0.8</f>
        <v>3374448</v>
      </c>
      <c r="T12" s="20">
        <f t="shared" si="4"/>
        <v>0</v>
      </c>
      <c r="U12" s="20">
        <f t="shared" si="5"/>
        <v>1265418</v>
      </c>
      <c r="V12" s="23">
        <f>+$Q12*'[2]DISTRIBUCION ANUAL'!L13</f>
        <v>1574742.4</v>
      </c>
      <c r="W12" s="23">
        <f>+$Q12*'[2]DISTRIBUCION ANUAL'!M13</f>
        <v>674889.6</v>
      </c>
      <c r="X12" s="23">
        <f>+$Q12*'[2]DISTRIBUCION ANUAL'!N13</f>
        <v>1082635.3999999999</v>
      </c>
      <c r="Y12" s="23">
        <f>+$Q12*'[2]DISTRIBUCION ANUAL'!O13</f>
        <v>463986.6</v>
      </c>
      <c r="Z12" s="23">
        <f>+$Q12*'[2]DISTRIBUCION ANUAL'!P13</f>
        <v>843612</v>
      </c>
      <c r="AA12" s="28"/>
      <c r="AB12" s="3">
        <f t="shared" si="6"/>
        <v>4639866</v>
      </c>
      <c r="AC12" s="3">
        <f t="shared" si="7"/>
        <v>0</v>
      </c>
      <c r="AE12" s="3">
        <f t="shared" si="9"/>
        <v>4639866</v>
      </c>
      <c r="AF12" s="3">
        <f t="shared" si="10"/>
        <v>0</v>
      </c>
      <c r="AG12" s="21">
        <f>$S12*'[2]DISTRIBUCION ANUAL'!L13</f>
        <v>1145267.2</v>
      </c>
      <c r="AH12" s="21">
        <f>$S12*'[2]DISTRIBUCION ANUAL'!M13</f>
        <v>490828.79999999999</v>
      </c>
      <c r="AI12" s="21">
        <f>$S12*'[2]DISTRIBUCION ANUAL'!N13</f>
        <v>787371.2</v>
      </c>
      <c r="AJ12" s="21">
        <f>$S12*'[2]DISTRIBUCION ANUAL'!O13</f>
        <v>337444.8</v>
      </c>
      <c r="AK12" s="21">
        <f>$S12*'[2]DISTRIBUCION ANUAL'!P13</f>
        <v>613536</v>
      </c>
      <c r="AM12" s="21">
        <f>$U12*'[2]DISTRIBUCION ANUAL'!L13</f>
        <v>429475.19999999995</v>
      </c>
      <c r="AN12" s="21">
        <f>$U12*'[2]DISTRIBUCION ANUAL'!M13</f>
        <v>184060.79999999999</v>
      </c>
      <c r="AO12" s="21">
        <f>$U12*'[2]DISTRIBUCION ANUAL'!N13</f>
        <v>295264.19999999995</v>
      </c>
      <c r="AP12" s="21">
        <f>$U12*'[2]DISTRIBUCION ANUAL'!O13</f>
        <v>126541.79999999999</v>
      </c>
      <c r="AQ12" s="21">
        <f>$U12*'[2]DISTRIBUCION ANUAL'!P13</f>
        <v>230076</v>
      </c>
    </row>
    <row r="13" spans="1:43" ht="42.75" x14ac:dyDescent="0.25">
      <c r="A13" t="s">
        <v>24</v>
      </c>
      <c r="B13" s="13">
        <v>5</v>
      </c>
      <c r="C13" s="14">
        <v>6</v>
      </c>
      <c r="D13" s="15" t="str">
        <f t="shared" si="0"/>
        <v>PI 2017-2021-06</v>
      </c>
      <c r="E13" s="25" t="s">
        <v>40</v>
      </c>
      <c r="F13" s="25" t="s">
        <v>41</v>
      </c>
      <c r="G13" s="26" t="s">
        <v>27</v>
      </c>
      <c r="H13" s="29">
        <v>106</v>
      </c>
      <c r="I13" s="16" t="s">
        <v>28</v>
      </c>
      <c r="J13" s="16" t="s">
        <v>35</v>
      </c>
      <c r="K13" s="27" t="s">
        <v>30</v>
      </c>
      <c r="L13" s="18">
        <f t="shared" si="1"/>
        <v>87780</v>
      </c>
      <c r="M13" s="19">
        <f>[1]ORDENADAS!L30*0.8</f>
        <v>15200</v>
      </c>
      <c r="N13" s="20">
        <f t="shared" si="2"/>
        <v>0</v>
      </c>
      <c r="O13" s="20">
        <v>0</v>
      </c>
      <c r="P13" s="20">
        <v>87780</v>
      </c>
      <c r="Q13" s="21">
        <f t="shared" si="3"/>
        <v>34117160</v>
      </c>
      <c r="R13" s="22">
        <f>[1]ORDENADAS!Q30*0.8</f>
        <v>1611200</v>
      </c>
      <c r="S13" s="21">
        <f>[1]ORDENADAS!R30*0.8</f>
        <v>24812480</v>
      </c>
      <c r="T13" s="20">
        <f t="shared" si="4"/>
        <v>0</v>
      </c>
      <c r="U13" s="20">
        <f t="shared" si="5"/>
        <v>9304680</v>
      </c>
      <c r="V13" s="23">
        <f>+$Q13*'[2]DISTRIBUCION ANUAL'!L14</f>
        <v>12616912</v>
      </c>
      <c r="W13" s="23">
        <f>+$Q13*'[2]DISTRIBUCION ANUAL'!M14</f>
        <v>5407248.0000000009</v>
      </c>
      <c r="X13" s="23">
        <f>+$Q13*'[2]DISTRIBUCION ANUAL'!N14</f>
        <v>9012080</v>
      </c>
      <c r="Y13" s="23">
        <f>+$Q13*'[2]DISTRIBUCION ANUAL'!O14</f>
        <v>3862320</v>
      </c>
      <c r="Z13" s="23">
        <f>+$Q13*'[2]DISTRIBUCION ANUAL'!P14</f>
        <v>3218600</v>
      </c>
      <c r="AA13" s="28"/>
      <c r="AB13" s="3">
        <f t="shared" si="6"/>
        <v>34117160</v>
      </c>
      <c r="AC13" s="3">
        <f t="shared" si="7"/>
        <v>0</v>
      </c>
      <c r="AE13" s="3">
        <f t="shared" si="9"/>
        <v>34117160</v>
      </c>
      <c r="AF13" s="3">
        <f t="shared" si="10"/>
        <v>0</v>
      </c>
      <c r="AG13" s="21">
        <f>$S13*'[2]DISTRIBUCION ANUAL'!L14</f>
        <v>9175936</v>
      </c>
      <c r="AH13" s="21">
        <f>$S13*'[2]DISTRIBUCION ANUAL'!M14</f>
        <v>3932544.0000000005</v>
      </c>
      <c r="AI13" s="21">
        <f>$S13*'[2]DISTRIBUCION ANUAL'!N14</f>
        <v>6554240</v>
      </c>
      <c r="AJ13" s="21">
        <f>$S13*'[2]DISTRIBUCION ANUAL'!O14</f>
        <v>2808960</v>
      </c>
      <c r="AK13" s="21">
        <f>$S13*'[2]DISTRIBUCION ANUAL'!P14</f>
        <v>2340800</v>
      </c>
      <c r="AM13" s="21">
        <f>$U13*'[2]DISTRIBUCION ANUAL'!L14</f>
        <v>3440975.9999999995</v>
      </c>
      <c r="AN13" s="21">
        <f>$U13*'[2]DISTRIBUCION ANUAL'!M14</f>
        <v>1474704.0000000002</v>
      </c>
      <c r="AO13" s="21">
        <f>$U13*'[2]DISTRIBUCION ANUAL'!N14</f>
        <v>2457840</v>
      </c>
      <c r="AP13" s="21">
        <f>$U13*'[2]DISTRIBUCION ANUAL'!O14</f>
        <v>1053360</v>
      </c>
      <c r="AQ13" s="21">
        <f>$U13*'[2]DISTRIBUCION ANUAL'!P14</f>
        <v>877800.00000000012</v>
      </c>
    </row>
    <row r="14" spans="1:43" ht="28.5" x14ac:dyDescent="0.25">
      <c r="A14" t="s">
        <v>24</v>
      </c>
      <c r="B14" s="13">
        <v>6</v>
      </c>
      <c r="C14" s="14">
        <v>7</v>
      </c>
      <c r="D14" s="15" t="str">
        <f t="shared" si="0"/>
        <v>PI 2017-2021-07</v>
      </c>
      <c r="E14" s="25" t="s">
        <v>42</v>
      </c>
      <c r="F14" s="25" t="s">
        <v>43</v>
      </c>
      <c r="G14" s="26" t="s">
        <v>27</v>
      </c>
      <c r="H14" s="29">
        <v>11</v>
      </c>
      <c r="I14" s="16" t="s">
        <v>28</v>
      </c>
      <c r="J14" s="16" t="s">
        <v>35</v>
      </c>
      <c r="K14" s="27" t="s">
        <v>30</v>
      </c>
      <c r="L14" s="18">
        <f t="shared" si="1"/>
        <v>23562</v>
      </c>
      <c r="M14" s="19">
        <f>[1]ORDENADAS!L31*0.8</f>
        <v>4080</v>
      </c>
      <c r="N14" s="20">
        <f t="shared" si="2"/>
        <v>0</v>
      </c>
      <c r="O14" s="20">
        <v>0</v>
      </c>
      <c r="P14" s="20">
        <v>23562</v>
      </c>
      <c r="Q14" s="21">
        <f t="shared" si="3"/>
        <v>950334</v>
      </c>
      <c r="R14" s="22">
        <f>[1]ORDENADAS!Q31*0.8</f>
        <v>44880</v>
      </c>
      <c r="S14" s="21">
        <f>[1]ORDENADAS!R31*0.8</f>
        <v>691152</v>
      </c>
      <c r="T14" s="20">
        <f t="shared" si="4"/>
        <v>0</v>
      </c>
      <c r="U14" s="20">
        <f t="shared" si="5"/>
        <v>259182</v>
      </c>
      <c r="V14" s="23">
        <f>+$Q14*'[2]DISTRIBUCION ANUAL'!L15</f>
        <v>0</v>
      </c>
      <c r="W14" s="23">
        <f>+$Q14*'[2]DISTRIBUCION ANUAL'!M15</f>
        <v>0</v>
      </c>
      <c r="X14" s="23">
        <f>+$Q14*'[2]DISTRIBUCION ANUAL'!N15</f>
        <v>665233.79999999993</v>
      </c>
      <c r="Y14" s="23">
        <f>+$Q14*'[2]DISTRIBUCION ANUAL'!O15</f>
        <v>285100.2</v>
      </c>
      <c r="Z14" s="23">
        <f>+$Q14*'[2]DISTRIBUCION ANUAL'!P15</f>
        <v>0</v>
      </c>
      <c r="AA14" s="28"/>
      <c r="AB14" s="3">
        <f t="shared" si="6"/>
        <v>950334</v>
      </c>
      <c r="AC14" s="3">
        <f t="shared" si="7"/>
        <v>0</v>
      </c>
      <c r="AE14" s="3">
        <f t="shared" si="9"/>
        <v>950334</v>
      </c>
      <c r="AF14" s="3">
        <f t="shared" si="10"/>
        <v>0</v>
      </c>
      <c r="AG14" s="21">
        <f>$S14*'[2]DISTRIBUCION ANUAL'!L15</f>
        <v>0</v>
      </c>
      <c r="AH14" s="21">
        <f>$S14*'[2]DISTRIBUCION ANUAL'!M15</f>
        <v>0</v>
      </c>
      <c r="AI14" s="21">
        <f>$S14*'[2]DISTRIBUCION ANUAL'!N15</f>
        <v>483806.39999999997</v>
      </c>
      <c r="AJ14" s="21">
        <f>$S14*'[2]DISTRIBUCION ANUAL'!O15</f>
        <v>207345.6</v>
      </c>
      <c r="AK14" s="21">
        <f>$S14*'[2]DISTRIBUCION ANUAL'!P15</f>
        <v>0</v>
      </c>
      <c r="AM14" s="21">
        <f>$U14*'[2]DISTRIBUCION ANUAL'!L15</f>
        <v>0</v>
      </c>
      <c r="AN14" s="21">
        <f>$U14*'[2]DISTRIBUCION ANUAL'!M15</f>
        <v>0</v>
      </c>
      <c r="AO14" s="21">
        <f>$U14*'[2]DISTRIBUCION ANUAL'!N15</f>
        <v>181427.4</v>
      </c>
      <c r="AP14" s="21">
        <f>$U14*'[2]DISTRIBUCION ANUAL'!O15</f>
        <v>77754.599999999991</v>
      </c>
      <c r="AQ14" s="21">
        <f>$U14*'[2]DISTRIBUCION ANUAL'!P15</f>
        <v>0</v>
      </c>
    </row>
    <row r="15" spans="1:43" ht="28.5" x14ac:dyDescent="0.25">
      <c r="A15" t="s">
        <v>24</v>
      </c>
      <c r="B15" s="13">
        <v>7</v>
      </c>
      <c r="C15" s="14">
        <v>8</v>
      </c>
      <c r="D15" s="15" t="str">
        <f t="shared" si="0"/>
        <v>PI 2017-2021-08</v>
      </c>
      <c r="E15" s="25" t="s">
        <v>42</v>
      </c>
      <c r="F15" s="25" t="s">
        <v>44</v>
      </c>
      <c r="G15" s="26" t="s">
        <v>27</v>
      </c>
      <c r="H15" s="29">
        <v>2</v>
      </c>
      <c r="I15" s="16" t="s">
        <v>28</v>
      </c>
      <c r="J15" s="16" t="s">
        <v>35</v>
      </c>
      <c r="K15" s="27" t="s">
        <v>30</v>
      </c>
      <c r="L15" s="18">
        <f t="shared" si="1"/>
        <v>60060</v>
      </c>
      <c r="M15" s="19">
        <f>[1]ORDENADAS!L32*0.8</f>
        <v>31200</v>
      </c>
      <c r="N15" s="20">
        <f t="shared" si="2"/>
        <v>0</v>
      </c>
      <c r="O15" s="20">
        <v>0</v>
      </c>
      <c r="P15" s="20">
        <v>60060</v>
      </c>
      <c r="Q15" s="21">
        <f t="shared" si="3"/>
        <v>1081080</v>
      </c>
      <c r="R15" s="22">
        <f>[1]ORDENADAS!Q32*0.8</f>
        <v>62400</v>
      </c>
      <c r="S15" s="21">
        <f>[1]ORDENADAS!R32*0.8</f>
        <v>960960</v>
      </c>
      <c r="T15" s="20">
        <f t="shared" si="4"/>
        <v>0</v>
      </c>
      <c r="U15" s="20">
        <f t="shared" si="5"/>
        <v>120120</v>
      </c>
      <c r="V15" s="23">
        <f>+$Q15*'[2]DISTRIBUCION ANUAL'!L16</f>
        <v>0</v>
      </c>
      <c r="W15" s="23">
        <f>+$Q15*'[2]DISTRIBUCION ANUAL'!M16</f>
        <v>0</v>
      </c>
      <c r="X15" s="23">
        <f>+$Q15*'[2]DISTRIBUCION ANUAL'!N16</f>
        <v>0</v>
      </c>
      <c r="Y15" s="23">
        <f>+$Q15*'[2]DISTRIBUCION ANUAL'!O16</f>
        <v>0</v>
      </c>
      <c r="Z15" s="23">
        <f>+$Q15*'[2]DISTRIBUCION ANUAL'!P16</f>
        <v>1081080</v>
      </c>
      <c r="AA15" s="28"/>
      <c r="AB15" s="3">
        <f t="shared" si="6"/>
        <v>1081080</v>
      </c>
      <c r="AC15" s="3">
        <f t="shared" si="7"/>
        <v>0</v>
      </c>
      <c r="AE15" s="3">
        <f t="shared" si="9"/>
        <v>1081080</v>
      </c>
      <c r="AF15" s="3">
        <f t="shared" si="10"/>
        <v>0</v>
      </c>
      <c r="AG15" s="21">
        <f>$S15*'[2]DISTRIBUCION ANUAL'!L16</f>
        <v>0</v>
      </c>
      <c r="AH15" s="21">
        <f>$S15*'[2]DISTRIBUCION ANUAL'!M16</f>
        <v>0</v>
      </c>
      <c r="AI15" s="21">
        <f>$S15*'[2]DISTRIBUCION ANUAL'!N16</f>
        <v>0</v>
      </c>
      <c r="AJ15" s="21">
        <f>$S15*'[2]DISTRIBUCION ANUAL'!O16</f>
        <v>0</v>
      </c>
      <c r="AK15" s="21">
        <f>$S15*'[2]DISTRIBUCION ANUAL'!P16</f>
        <v>960960</v>
      </c>
      <c r="AM15" s="21">
        <f>$U15*'[2]DISTRIBUCION ANUAL'!L16</f>
        <v>0</v>
      </c>
      <c r="AN15" s="21">
        <f>$U15*'[2]DISTRIBUCION ANUAL'!M16</f>
        <v>0</v>
      </c>
      <c r="AO15" s="21">
        <f>$U15*'[2]DISTRIBUCION ANUAL'!N16</f>
        <v>0</v>
      </c>
      <c r="AP15" s="21">
        <f>$U15*'[2]DISTRIBUCION ANUAL'!O16</f>
        <v>0</v>
      </c>
      <c r="AQ15" s="21">
        <f>$U15*'[2]DISTRIBUCION ANUAL'!P16</f>
        <v>120120</v>
      </c>
    </row>
    <row r="16" spans="1:43" ht="28.5" x14ac:dyDescent="0.25">
      <c r="A16" t="s">
        <v>24</v>
      </c>
      <c r="B16" s="13">
        <v>8</v>
      </c>
      <c r="C16" s="14">
        <v>9</v>
      </c>
      <c r="D16" s="15" t="str">
        <f t="shared" si="0"/>
        <v>PI 2017-2021-09</v>
      </c>
      <c r="E16" s="25" t="s">
        <v>45</v>
      </c>
      <c r="F16" s="25" t="s">
        <v>46</v>
      </c>
      <c r="G16" s="26" t="s">
        <v>27</v>
      </c>
      <c r="H16" s="29">
        <v>5</v>
      </c>
      <c r="I16" s="16" t="s">
        <v>28</v>
      </c>
      <c r="J16" s="16" t="s">
        <v>29</v>
      </c>
      <c r="K16" s="27" t="s">
        <v>30</v>
      </c>
      <c r="L16" s="18">
        <f t="shared" si="1"/>
        <v>231000</v>
      </c>
      <c r="M16" s="19">
        <f>[1]ORDENADAS!L56*0.8</f>
        <v>40000</v>
      </c>
      <c r="N16" s="20">
        <f t="shared" si="2"/>
        <v>0</v>
      </c>
      <c r="O16" s="20">
        <v>0</v>
      </c>
      <c r="P16" s="20">
        <v>231000</v>
      </c>
      <c r="Q16" s="21">
        <f t="shared" si="3"/>
        <v>4235000</v>
      </c>
      <c r="R16" s="22">
        <f>[1]ORDENADAS!Q56*0.8</f>
        <v>200000</v>
      </c>
      <c r="S16" s="21">
        <f>[1]ORDENADAS!R56*0.8</f>
        <v>3080000</v>
      </c>
      <c r="T16" s="20">
        <f t="shared" si="4"/>
        <v>0</v>
      </c>
      <c r="U16" s="20">
        <f t="shared" si="5"/>
        <v>1155000</v>
      </c>
      <c r="V16" s="23">
        <f>+$Q16*'[2]DISTRIBUCION ANUAL'!L17</f>
        <v>0</v>
      </c>
      <c r="W16" s="23">
        <f>+$Q16*'[2]DISTRIBUCION ANUAL'!M17</f>
        <v>847000</v>
      </c>
      <c r="X16" s="23">
        <f>+$Q16*'[2]DISTRIBUCION ANUAL'!N17</f>
        <v>1694000</v>
      </c>
      <c r="Y16" s="23">
        <f>+$Q16*'[2]DISTRIBUCION ANUAL'!O17</f>
        <v>1694000</v>
      </c>
      <c r="Z16" s="23">
        <f>+$Q16*'[2]DISTRIBUCION ANUAL'!P17</f>
        <v>0</v>
      </c>
      <c r="AA16" s="28"/>
      <c r="AB16" s="3">
        <f t="shared" si="6"/>
        <v>4235000</v>
      </c>
      <c r="AC16" s="3">
        <f t="shared" si="7"/>
        <v>0</v>
      </c>
      <c r="AE16" s="3">
        <f t="shared" si="9"/>
        <v>4235000</v>
      </c>
      <c r="AF16" s="3">
        <f t="shared" si="10"/>
        <v>0</v>
      </c>
      <c r="AG16" s="21">
        <f>$S16*'[2]DISTRIBUCION ANUAL'!L17</f>
        <v>0</v>
      </c>
      <c r="AH16" s="21">
        <f>$S16*'[2]DISTRIBUCION ANUAL'!M17</f>
        <v>616000</v>
      </c>
      <c r="AI16" s="21">
        <f>$S16*'[2]DISTRIBUCION ANUAL'!N17</f>
        <v>1232000</v>
      </c>
      <c r="AJ16" s="21">
        <f>$S16*'[2]DISTRIBUCION ANUAL'!O17</f>
        <v>1232000</v>
      </c>
      <c r="AK16" s="21">
        <f>$S16*'[2]DISTRIBUCION ANUAL'!P17</f>
        <v>0</v>
      </c>
      <c r="AM16" s="21">
        <f>$U16*'[2]DISTRIBUCION ANUAL'!L17</f>
        <v>0</v>
      </c>
      <c r="AN16" s="21">
        <f>$U16*'[2]DISTRIBUCION ANUAL'!M17</f>
        <v>231000</v>
      </c>
      <c r="AO16" s="21">
        <f>$U16*'[2]DISTRIBUCION ANUAL'!N17</f>
        <v>462000</v>
      </c>
      <c r="AP16" s="21">
        <f>$U16*'[2]DISTRIBUCION ANUAL'!O17</f>
        <v>462000</v>
      </c>
      <c r="AQ16" s="21">
        <f>$U16*'[2]DISTRIBUCION ANUAL'!P17</f>
        <v>0</v>
      </c>
    </row>
    <row r="17" spans="1:43" ht="28.5" x14ac:dyDescent="0.25">
      <c r="A17" t="s">
        <v>24</v>
      </c>
      <c r="B17" s="13">
        <v>9</v>
      </c>
      <c r="C17" s="14">
        <v>10</v>
      </c>
      <c r="D17" s="15" t="str">
        <f t="shared" ref="D17:D52" si="11">+"PI 2017-2021-"&amp;C17</f>
        <v>PI 2017-2021-10</v>
      </c>
      <c r="E17" s="30" t="s">
        <v>47</v>
      </c>
      <c r="F17" s="31" t="s">
        <v>48</v>
      </c>
      <c r="G17" s="26" t="s">
        <v>27</v>
      </c>
      <c r="H17" s="29">
        <v>6</v>
      </c>
      <c r="I17" s="16" t="s">
        <v>28</v>
      </c>
      <c r="J17" s="16" t="s">
        <v>49</v>
      </c>
      <c r="K17" s="27" t="s">
        <v>30</v>
      </c>
      <c r="L17" s="18">
        <f t="shared" si="1"/>
        <v>69300</v>
      </c>
      <c r="M17" s="19">
        <f>[1]ORDENADAS!L18*0.8</f>
        <v>14400</v>
      </c>
      <c r="N17" s="20">
        <f t="shared" si="2"/>
        <v>0</v>
      </c>
      <c r="O17" s="20">
        <v>0</v>
      </c>
      <c r="P17" s="20">
        <v>69300</v>
      </c>
      <c r="Q17" s="21">
        <f t="shared" si="3"/>
        <v>1746360</v>
      </c>
      <c r="R17" s="22">
        <f>[1]ORDENADAS!Q18*0.8</f>
        <v>86400</v>
      </c>
      <c r="S17" s="21">
        <f>[1]ORDENADAS!R18*0.8</f>
        <v>1330560</v>
      </c>
      <c r="T17" s="20">
        <f t="shared" si="4"/>
        <v>0</v>
      </c>
      <c r="U17" s="20">
        <f t="shared" si="5"/>
        <v>415800</v>
      </c>
      <c r="V17" s="23">
        <f>+$Q17*'[2]DISTRIBUCION ANUAL'!L18</f>
        <v>1222451.9999999998</v>
      </c>
      <c r="W17" s="23">
        <f>+$Q17*'[2]DISTRIBUCION ANUAL'!M18</f>
        <v>523908</v>
      </c>
      <c r="X17" s="23">
        <f>+$Q17*'[2]DISTRIBUCION ANUAL'!N18</f>
        <v>0</v>
      </c>
      <c r="Y17" s="23">
        <f>+$Q17*'[2]DISTRIBUCION ANUAL'!O18</f>
        <v>0</v>
      </c>
      <c r="Z17" s="23">
        <f>+$Q17*'[2]DISTRIBUCION ANUAL'!P18</f>
        <v>0</v>
      </c>
      <c r="AA17" s="28"/>
      <c r="AB17" s="3">
        <f t="shared" si="6"/>
        <v>1746359.9999999998</v>
      </c>
      <c r="AC17" s="3">
        <f t="shared" si="7"/>
        <v>0</v>
      </c>
      <c r="AE17" s="3">
        <f t="shared" si="9"/>
        <v>1746359.9999999998</v>
      </c>
      <c r="AF17" s="3">
        <f t="shared" si="10"/>
        <v>0</v>
      </c>
      <c r="AG17" s="21">
        <f>$S17*'[2]DISTRIBUCION ANUAL'!L18</f>
        <v>931391.99999999977</v>
      </c>
      <c r="AH17" s="21">
        <f>$S17*'[2]DISTRIBUCION ANUAL'!M18</f>
        <v>399168</v>
      </c>
      <c r="AI17" s="21">
        <f>$S17*'[2]DISTRIBUCION ANUAL'!N18</f>
        <v>0</v>
      </c>
      <c r="AJ17" s="21">
        <f>$S17*'[2]DISTRIBUCION ANUAL'!O18</f>
        <v>0</v>
      </c>
      <c r="AK17" s="21">
        <f>$S17*'[2]DISTRIBUCION ANUAL'!P18</f>
        <v>0</v>
      </c>
      <c r="AM17" s="21">
        <f>$U17*'[2]DISTRIBUCION ANUAL'!L18</f>
        <v>291059.99999999994</v>
      </c>
      <c r="AN17" s="21">
        <f>$U17*'[2]DISTRIBUCION ANUAL'!M18</f>
        <v>124740</v>
      </c>
      <c r="AO17" s="21">
        <f>$U17*'[2]DISTRIBUCION ANUAL'!N18</f>
        <v>0</v>
      </c>
      <c r="AP17" s="21">
        <f>$U17*'[2]DISTRIBUCION ANUAL'!O18</f>
        <v>0</v>
      </c>
      <c r="AQ17" s="21">
        <f>$U17*'[2]DISTRIBUCION ANUAL'!P18</f>
        <v>0</v>
      </c>
    </row>
    <row r="18" spans="1:43" ht="28.5" x14ac:dyDescent="0.25">
      <c r="A18" t="s">
        <v>24</v>
      </c>
      <c r="B18" s="13">
        <v>10</v>
      </c>
      <c r="C18" s="14">
        <v>11</v>
      </c>
      <c r="D18" s="15" t="str">
        <f t="shared" si="11"/>
        <v>PI 2017-2021-11</v>
      </c>
      <c r="E18" s="30" t="s">
        <v>50</v>
      </c>
      <c r="F18" s="25" t="s">
        <v>51</v>
      </c>
      <c r="G18" s="26" t="s">
        <v>27</v>
      </c>
      <c r="H18" s="29">
        <v>16</v>
      </c>
      <c r="I18" s="16" t="s">
        <v>28</v>
      </c>
      <c r="J18" s="16" t="s">
        <v>49</v>
      </c>
      <c r="K18" s="27" t="s">
        <v>30</v>
      </c>
      <c r="L18" s="18">
        <f t="shared" si="1"/>
        <v>6930</v>
      </c>
      <c r="M18" s="19">
        <f>[1]ORDENADAS!L19*0.8</f>
        <v>1200</v>
      </c>
      <c r="N18" s="20">
        <f t="shared" si="2"/>
        <v>0</v>
      </c>
      <c r="O18" s="20">
        <v>0</v>
      </c>
      <c r="P18" s="20">
        <v>6930</v>
      </c>
      <c r="Q18" s="21">
        <f t="shared" si="3"/>
        <v>406560</v>
      </c>
      <c r="R18" s="22">
        <f>[1]ORDENADAS!Q19*0.8</f>
        <v>19200</v>
      </c>
      <c r="S18" s="21">
        <f>[1]ORDENADAS!R19*0.8</f>
        <v>295680</v>
      </c>
      <c r="T18" s="20">
        <f t="shared" si="4"/>
        <v>0</v>
      </c>
      <c r="U18" s="20">
        <f t="shared" si="5"/>
        <v>110880</v>
      </c>
      <c r="V18" s="23">
        <f>+$Q18*'[2]DISTRIBUCION ANUAL'!L19</f>
        <v>0</v>
      </c>
      <c r="W18" s="23">
        <f>+$Q18*'[2]DISTRIBUCION ANUAL'!M19</f>
        <v>0</v>
      </c>
      <c r="X18" s="23">
        <f>+$Q18*'[2]DISTRIBUCION ANUAL'!N19</f>
        <v>284592</v>
      </c>
      <c r="Y18" s="23">
        <f>+$Q18*'[2]DISTRIBUCION ANUAL'!O19</f>
        <v>121968</v>
      </c>
      <c r="Z18" s="23">
        <f>+$Q18*'[2]DISTRIBUCION ANUAL'!P19</f>
        <v>0</v>
      </c>
      <c r="AA18" s="28"/>
      <c r="AB18" s="3">
        <f t="shared" si="6"/>
        <v>406560</v>
      </c>
      <c r="AC18" s="3">
        <f t="shared" si="7"/>
        <v>0</v>
      </c>
      <c r="AE18" s="3">
        <f t="shared" si="9"/>
        <v>406560</v>
      </c>
      <c r="AF18" s="3">
        <f t="shared" si="10"/>
        <v>0</v>
      </c>
      <c r="AG18" s="21">
        <f>$S18*'[2]DISTRIBUCION ANUAL'!L19</f>
        <v>0</v>
      </c>
      <c r="AH18" s="21">
        <f>$S18*'[2]DISTRIBUCION ANUAL'!M19</f>
        <v>0</v>
      </c>
      <c r="AI18" s="21">
        <f>$S18*'[2]DISTRIBUCION ANUAL'!N19</f>
        <v>206976</v>
      </c>
      <c r="AJ18" s="21">
        <f>$S18*'[2]DISTRIBUCION ANUAL'!O19</f>
        <v>88704</v>
      </c>
      <c r="AK18" s="21">
        <f>$S18*'[2]DISTRIBUCION ANUAL'!P19</f>
        <v>0</v>
      </c>
      <c r="AM18" s="21">
        <f>$U18*'[2]DISTRIBUCION ANUAL'!L19</f>
        <v>0</v>
      </c>
      <c r="AN18" s="21">
        <f>$U18*'[2]DISTRIBUCION ANUAL'!M19</f>
        <v>0</v>
      </c>
      <c r="AO18" s="21">
        <f>$U18*'[2]DISTRIBUCION ANUAL'!N19</f>
        <v>77616</v>
      </c>
      <c r="AP18" s="21">
        <f>$U18*'[2]DISTRIBUCION ANUAL'!O19</f>
        <v>33264</v>
      </c>
      <c r="AQ18" s="21">
        <f>$U18*'[2]DISTRIBUCION ANUAL'!P19</f>
        <v>0</v>
      </c>
    </row>
    <row r="19" spans="1:43" ht="28.5" x14ac:dyDescent="0.25">
      <c r="A19" t="s">
        <v>24</v>
      </c>
      <c r="B19" s="13">
        <v>11</v>
      </c>
      <c r="C19" s="14">
        <v>12</v>
      </c>
      <c r="D19" s="15" t="str">
        <f t="shared" si="11"/>
        <v>PI 2017-2021-12</v>
      </c>
      <c r="E19" s="30" t="s">
        <v>52</v>
      </c>
      <c r="F19" s="25" t="s">
        <v>53</v>
      </c>
      <c r="G19" s="26" t="s">
        <v>27</v>
      </c>
      <c r="H19" s="29">
        <v>13</v>
      </c>
      <c r="I19" s="16" t="s">
        <v>28</v>
      </c>
      <c r="J19" s="16" t="s">
        <v>49</v>
      </c>
      <c r="K19" s="27" t="s">
        <v>30</v>
      </c>
      <c r="L19" s="18">
        <f t="shared" si="1"/>
        <v>6930</v>
      </c>
      <c r="M19" s="19">
        <f>[1]ORDENADAS!L20*0.8</f>
        <v>1200</v>
      </c>
      <c r="N19" s="20">
        <f t="shared" si="2"/>
        <v>0</v>
      </c>
      <c r="O19" s="20">
        <v>0</v>
      </c>
      <c r="P19" s="20">
        <v>6930</v>
      </c>
      <c r="Q19" s="21">
        <f t="shared" si="3"/>
        <v>330330</v>
      </c>
      <c r="R19" s="22">
        <f>[1]ORDENADAS!Q20*0.8</f>
        <v>15600</v>
      </c>
      <c r="S19" s="21">
        <f>[1]ORDENADAS!R20*0.8</f>
        <v>240240</v>
      </c>
      <c r="T19" s="20">
        <f t="shared" si="4"/>
        <v>0</v>
      </c>
      <c r="U19" s="20">
        <f t="shared" si="5"/>
        <v>90090</v>
      </c>
      <c r="V19" s="23">
        <f>+$Q19*'[2]DISTRIBUCION ANUAL'!L20</f>
        <v>0</v>
      </c>
      <c r="W19" s="23">
        <f>+$Q19*'[2]DISTRIBUCION ANUAL'!M20</f>
        <v>0</v>
      </c>
      <c r="X19" s="23">
        <f>+$Q19*'[2]DISTRIBUCION ANUAL'!N20</f>
        <v>231230.99999999997</v>
      </c>
      <c r="Y19" s="23">
        <f>+$Q19*'[2]DISTRIBUCION ANUAL'!O20</f>
        <v>99099</v>
      </c>
      <c r="Z19" s="23">
        <f>+$Q19*'[2]DISTRIBUCION ANUAL'!P20</f>
        <v>0</v>
      </c>
      <c r="AA19" s="28"/>
      <c r="AB19" s="3">
        <f t="shared" si="6"/>
        <v>330330</v>
      </c>
      <c r="AC19" s="3">
        <f t="shared" si="7"/>
        <v>0</v>
      </c>
      <c r="AE19" s="3">
        <f t="shared" si="9"/>
        <v>330330</v>
      </c>
      <c r="AF19" s="3">
        <f t="shared" si="10"/>
        <v>0</v>
      </c>
      <c r="AG19" s="21">
        <f>$S19*'[2]DISTRIBUCION ANUAL'!L20</f>
        <v>0</v>
      </c>
      <c r="AH19" s="21">
        <f>$S19*'[2]DISTRIBUCION ANUAL'!M20</f>
        <v>0</v>
      </c>
      <c r="AI19" s="21">
        <f>$S19*'[2]DISTRIBUCION ANUAL'!N20</f>
        <v>168168</v>
      </c>
      <c r="AJ19" s="21">
        <f>$S19*'[2]DISTRIBUCION ANUAL'!O20</f>
        <v>72072</v>
      </c>
      <c r="AK19" s="21">
        <f>$S19*'[2]DISTRIBUCION ANUAL'!P20</f>
        <v>0</v>
      </c>
      <c r="AM19" s="21">
        <f>$U19*'[2]DISTRIBUCION ANUAL'!L20</f>
        <v>0</v>
      </c>
      <c r="AN19" s="21">
        <f>$U19*'[2]DISTRIBUCION ANUAL'!M20</f>
        <v>0</v>
      </c>
      <c r="AO19" s="21">
        <f>$U19*'[2]DISTRIBUCION ANUAL'!N20</f>
        <v>63062.999999999993</v>
      </c>
      <c r="AP19" s="21">
        <f>$U19*'[2]DISTRIBUCION ANUAL'!O20</f>
        <v>27027</v>
      </c>
      <c r="AQ19" s="21">
        <f>$U19*'[2]DISTRIBUCION ANUAL'!P20</f>
        <v>0</v>
      </c>
    </row>
    <row r="20" spans="1:43" ht="28.5" x14ac:dyDescent="0.25">
      <c r="A20" t="s">
        <v>24</v>
      </c>
      <c r="B20" s="13">
        <v>12</v>
      </c>
      <c r="C20" s="14">
        <v>13</v>
      </c>
      <c r="D20" s="15" t="str">
        <f t="shared" si="11"/>
        <v>PI 2017-2021-13</v>
      </c>
      <c r="E20" s="30" t="s">
        <v>54</v>
      </c>
      <c r="F20" s="31" t="s">
        <v>55</v>
      </c>
      <c r="G20" s="32" t="s">
        <v>27</v>
      </c>
      <c r="H20" s="29">
        <v>4</v>
      </c>
      <c r="I20" s="16" t="s">
        <v>28</v>
      </c>
      <c r="J20" s="16" t="s">
        <v>49</v>
      </c>
      <c r="K20" s="27" t="s">
        <v>30</v>
      </c>
      <c r="L20" s="18">
        <f t="shared" si="1"/>
        <v>273350</v>
      </c>
      <c r="M20" s="19">
        <f>[1]ORDENADAS!L21*0.8</f>
        <v>56800</v>
      </c>
      <c r="N20" s="20">
        <f t="shared" si="2"/>
        <v>0</v>
      </c>
      <c r="O20" s="20">
        <v>0</v>
      </c>
      <c r="P20" s="20">
        <v>273350</v>
      </c>
      <c r="Q20" s="21">
        <f t="shared" si="3"/>
        <v>4592280</v>
      </c>
      <c r="R20" s="22">
        <f>[1]ORDENADAS!Q21*0.8</f>
        <v>227200</v>
      </c>
      <c r="S20" s="21">
        <f>[1]ORDENADAS!R21*0.8</f>
        <v>3498880</v>
      </c>
      <c r="T20" s="20">
        <f t="shared" si="4"/>
        <v>0</v>
      </c>
      <c r="U20" s="20">
        <f t="shared" si="5"/>
        <v>1093400</v>
      </c>
      <c r="V20" s="23">
        <f>+$Q20*'[2]DISTRIBUCION ANUAL'!L21</f>
        <v>0</v>
      </c>
      <c r="W20" s="23">
        <f>+$Q20*'[2]DISTRIBUCION ANUAL'!M21</f>
        <v>0</v>
      </c>
      <c r="X20" s="23">
        <f>+$Q20*'[2]DISTRIBUCION ANUAL'!N21</f>
        <v>4592280</v>
      </c>
      <c r="Y20" s="23">
        <f>+$Q20*'[2]DISTRIBUCION ANUAL'!O21</f>
        <v>0</v>
      </c>
      <c r="Z20" s="23">
        <f>+$Q20*'[2]DISTRIBUCION ANUAL'!P21</f>
        <v>0</v>
      </c>
      <c r="AA20" s="28"/>
      <c r="AB20" s="3">
        <f t="shared" si="6"/>
        <v>4592280</v>
      </c>
      <c r="AC20" s="3">
        <f t="shared" si="7"/>
        <v>0</v>
      </c>
      <c r="AE20" s="3">
        <f t="shared" si="9"/>
        <v>4592280</v>
      </c>
      <c r="AF20" s="3">
        <f t="shared" si="10"/>
        <v>0</v>
      </c>
      <c r="AG20" s="21">
        <f>$S20*'[2]DISTRIBUCION ANUAL'!L21</f>
        <v>0</v>
      </c>
      <c r="AH20" s="21">
        <f>$S20*'[2]DISTRIBUCION ANUAL'!M21</f>
        <v>0</v>
      </c>
      <c r="AI20" s="21">
        <f>$S20*'[2]DISTRIBUCION ANUAL'!N21</f>
        <v>3498880</v>
      </c>
      <c r="AJ20" s="21">
        <f>$S20*'[2]DISTRIBUCION ANUAL'!O21</f>
        <v>0</v>
      </c>
      <c r="AK20" s="21">
        <f>$S20*'[2]DISTRIBUCION ANUAL'!P21</f>
        <v>0</v>
      </c>
      <c r="AM20" s="21">
        <f>$U20*'[2]DISTRIBUCION ANUAL'!L21</f>
        <v>0</v>
      </c>
      <c r="AN20" s="21">
        <f>$U20*'[2]DISTRIBUCION ANUAL'!M21</f>
        <v>0</v>
      </c>
      <c r="AO20" s="21">
        <f>$U20*'[2]DISTRIBUCION ANUAL'!N21</f>
        <v>1093400</v>
      </c>
      <c r="AP20" s="21">
        <f>$U20*'[2]DISTRIBUCION ANUAL'!O21</f>
        <v>0</v>
      </c>
      <c r="AQ20" s="21">
        <f>$U20*'[2]DISTRIBUCION ANUAL'!P21</f>
        <v>0</v>
      </c>
    </row>
    <row r="21" spans="1:43" ht="28.5" x14ac:dyDescent="0.25">
      <c r="A21" t="s">
        <v>24</v>
      </c>
      <c r="B21" s="13">
        <v>13</v>
      </c>
      <c r="C21" s="14">
        <v>14</v>
      </c>
      <c r="D21" s="15" t="str">
        <f t="shared" si="11"/>
        <v>PI 2017-2021-14</v>
      </c>
      <c r="E21" s="30" t="s">
        <v>56</v>
      </c>
      <c r="F21" s="30" t="s">
        <v>57</v>
      </c>
      <c r="G21" s="32" t="s">
        <v>27</v>
      </c>
      <c r="H21" s="29">
        <v>29</v>
      </c>
      <c r="I21" s="16" t="s">
        <v>28</v>
      </c>
      <c r="J21" s="16" t="s">
        <v>49</v>
      </c>
      <c r="K21" s="27" t="s">
        <v>30</v>
      </c>
      <c r="L21" s="18">
        <f t="shared" si="1"/>
        <v>211750</v>
      </c>
      <c r="M21" s="19">
        <f>[1]ORDENADAS!L22*0.8</f>
        <v>44000</v>
      </c>
      <c r="N21" s="20">
        <f t="shared" si="2"/>
        <v>0</v>
      </c>
      <c r="O21" s="20">
        <v>0</v>
      </c>
      <c r="P21" s="20">
        <v>211750</v>
      </c>
      <c r="Q21" s="21">
        <f t="shared" si="3"/>
        <v>25791150</v>
      </c>
      <c r="R21" s="22">
        <f>[1]ORDENADAS!Q22*0.8</f>
        <v>1276000</v>
      </c>
      <c r="S21" s="21">
        <f>[1]ORDENADAS!R22*0.8</f>
        <v>19650400</v>
      </c>
      <c r="T21" s="20">
        <f t="shared" si="4"/>
        <v>0</v>
      </c>
      <c r="U21" s="20">
        <f t="shared" si="5"/>
        <v>6140750</v>
      </c>
      <c r="V21" s="23">
        <f>+$Q21*'[2]DISTRIBUCION ANUAL'!L22</f>
        <v>840840</v>
      </c>
      <c r="W21" s="23">
        <f>+$Q21*'[2]DISTRIBUCION ANUAL'!M22</f>
        <v>432089.7</v>
      </c>
      <c r="X21" s="23">
        <f>+$Q21*'[2]DISTRIBUCION ANUAL'!N22</f>
        <v>6411404.9999999981</v>
      </c>
      <c r="Y21" s="23">
        <f>+$Q21*'[2]DISTRIBUCION ANUAL'!O22</f>
        <v>4956105</v>
      </c>
      <c r="Z21" s="23">
        <f>+$Q21*'[2]DISTRIBUCION ANUAL'!P22</f>
        <v>13150710.300000003</v>
      </c>
      <c r="AA21" s="28"/>
      <c r="AB21" s="3">
        <f t="shared" si="6"/>
        <v>25791150</v>
      </c>
      <c r="AC21" s="3">
        <f t="shared" si="7"/>
        <v>0</v>
      </c>
      <c r="AE21" s="3">
        <f t="shared" si="9"/>
        <v>25791150</v>
      </c>
      <c r="AF21" s="3">
        <f t="shared" si="10"/>
        <v>0</v>
      </c>
      <c r="AG21" s="21">
        <f>$S21*'[2]DISTRIBUCION ANUAL'!L22</f>
        <v>640640</v>
      </c>
      <c r="AH21" s="21">
        <f>$S21*'[2]DISTRIBUCION ANUAL'!M22</f>
        <v>329211.2</v>
      </c>
      <c r="AI21" s="21">
        <f>$S21*'[2]DISTRIBUCION ANUAL'!N22</f>
        <v>4884879.9999999991</v>
      </c>
      <c r="AJ21" s="21">
        <f>$S21*'[2]DISTRIBUCION ANUAL'!O22</f>
        <v>3776080</v>
      </c>
      <c r="AK21" s="21">
        <f>$S21*'[2]DISTRIBUCION ANUAL'!P22</f>
        <v>10019588.800000003</v>
      </c>
      <c r="AM21" s="21">
        <f>$U21*'[2]DISTRIBUCION ANUAL'!L22</f>
        <v>200200</v>
      </c>
      <c r="AN21" s="21">
        <f>$U21*'[2]DISTRIBUCION ANUAL'!M22</f>
        <v>102878.5</v>
      </c>
      <c r="AO21" s="21">
        <f>$U21*'[2]DISTRIBUCION ANUAL'!N22</f>
        <v>1526524.9999999995</v>
      </c>
      <c r="AP21" s="21">
        <f>$U21*'[2]DISTRIBUCION ANUAL'!O22</f>
        <v>1180025</v>
      </c>
      <c r="AQ21" s="21">
        <f>$U21*'[2]DISTRIBUCION ANUAL'!P22</f>
        <v>3131121.5000000009</v>
      </c>
    </row>
    <row r="22" spans="1:43" ht="28.5" x14ac:dyDescent="0.25">
      <c r="A22" t="s">
        <v>24</v>
      </c>
      <c r="B22" s="13">
        <v>14</v>
      </c>
      <c r="C22" s="14">
        <v>15</v>
      </c>
      <c r="D22" s="15" t="str">
        <f t="shared" si="11"/>
        <v>PI 2017-2021-15</v>
      </c>
      <c r="E22" s="25" t="s">
        <v>42</v>
      </c>
      <c r="F22" s="30" t="s">
        <v>58</v>
      </c>
      <c r="G22" s="32" t="s">
        <v>27</v>
      </c>
      <c r="H22" s="29">
        <v>23</v>
      </c>
      <c r="I22" s="16" t="s">
        <v>28</v>
      </c>
      <c r="J22" s="16" t="s">
        <v>35</v>
      </c>
      <c r="K22" s="27" t="s">
        <v>30</v>
      </c>
      <c r="L22" s="18">
        <f t="shared" si="1"/>
        <v>57750</v>
      </c>
      <c r="M22" s="19">
        <f>[1]ORDENADAS!L33*0.8</f>
        <v>12000</v>
      </c>
      <c r="N22" s="20">
        <f t="shared" si="2"/>
        <v>0</v>
      </c>
      <c r="O22" s="20">
        <v>0</v>
      </c>
      <c r="P22" s="20">
        <v>57750</v>
      </c>
      <c r="Q22" s="21">
        <f t="shared" si="3"/>
        <v>5578650</v>
      </c>
      <c r="R22" s="22">
        <f>[1]ORDENADAS!Q33*0.8</f>
        <v>276000</v>
      </c>
      <c r="S22" s="21">
        <f>[1]ORDENADAS!R33*0.8</f>
        <v>4250400</v>
      </c>
      <c r="T22" s="20">
        <f t="shared" si="4"/>
        <v>0</v>
      </c>
      <c r="U22" s="20">
        <f t="shared" si="5"/>
        <v>1328250</v>
      </c>
      <c r="V22" s="23">
        <f>+$Q22*'[2]DISTRIBUCION ANUAL'!L23</f>
        <v>1212750</v>
      </c>
      <c r="W22" s="23">
        <f>+$Q22*'[2]DISTRIBUCION ANUAL'!M23</f>
        <v>1212750</v>
      </c>
      <c r="X22" s="23">
        <f>+$Q22*'[2]DISTRIBUCION ANUAL'!N23</f>
        <v>1212750</v>
      </c>
      <c r="Y22" s="23">
        <f>+$Q22*'[2]DISTRIBUCION ANUAL'!O23</f>
        <v>1212750</v>
      </c>
      <c r="Z22" s="23">
        <f>+$Q22*'[2]DISTRIBUCION ANUAL'!P23</f>
        <v>727650</v>
      </c>
      <c r="AA22" s="28"/>
      <c r="AB22" s="3">
        <f t="shared" si="6"/>
        <v>5578650</v>
      </c>
      <c r="AC22" s="3">
        <f t="shared" si="7"/>
        <v>0</v>
      </c>
      <c r="AE22" s="3">
        <f t="shared" si="9"/>
        <v>5578650</v>
      </c>
      <c r="AF22" s="3">
        <f t="shared" si="10"/>
        <v>0</v>
      </c>
      <c r="AG22" s="21">
        <f>$S22*'[2]DISTRIBUCION ANUAL'!L23</f>
        <v>924000</v>
      </c>
      <c r="AH22" s="21">
        <f>$S22*'[2]DISTRIBUCION ANUAL'!M23</f>
        <v>924000</v>
      </c>
      <c r="AI22" s="21">
        <f>$S22*'[2]DISTRIBUCION ANUAL'!N23</f>
        <v>924000</v>
      </c>
      <c r="AJ22" s="21">
        <f>$S22*'[2]DISTRIBUCION ANUAL'!O23</f>
        <v>924000</v>
      </c>
      <c r="AK22" s="21">
        <f>$S22*'[2]DISTRIBUCION ANUAL'!P23</f>
        <v>554400</v>
      </c>
      <c r="AM22" s="21">
        <f>$U22*'[2]DISTRIBUCION ANUAL'!L23</f>
        <v>288750</v>
      </c>
      <c r="AN22" s="21">
        <f>$U22*'[2]DISTRIBUCION ANUAL'!M23</f>
        <v>288750</v>
      </c>
      <c r="AO22" s="21">
        <f>$U22*'[2]DISTRIBUCION ANUAL'!N23</f>
        <v>288750</v>
      </c>
      <c r="AP22" s="21">
        <f>$U22*'[2]DISTRIBUCION ANUAL'!O23</f>
        <v>288750</v>
      </c>
      <c r="AQ22" s="21">
        <f>$U22*'[2]DISTRIBUCION ANUAL'!P23</f>
        <v>173250</v>
      </c>
    </row>
    <row r="23" spans="1:43" ht="28.5" x14ac:dyDescent="0.25">
      <c r="A23" t="s">
        <v>24</v>
      </c>
      <c r="B23" s="13">
        <v>15</v>
      </c>
      <c r="C23" s="14">
        <v>16</v>
      </c>
      <c r="D23" s="15" t="str">
        <f t="shared" si="11"/>
        <v>PI 2017-2021-16</v>
      </c>
      <c r="E23" s="25" t="s">
        <v>42</v>
      </c>
      <c r="F23" s="30" t="s">
        <v>59</v>
      </c>
      <c r="G23" s="32" t="s">
        <v>27</v>
      </c>
      <c r="H23" s="29">
        <v>79</v>
      </c>
      <c r="I23" s="16" t="s">
        <v>28</v>
      </c>
      <c r="J23" s="16" t="s">
        <v>49</v>
      </c>
      <c r="K23" s="27" t="s">
        <v>30</v>
      </c>
      <c r="L23" s="18">
        <f t="shared" si="1"/>
        <v>38500</v>
      </c>
      <c r="M23" s="19">
        <f>[1]ORDENADAS!L23*0.8</f>
        <v>8000</v>
      </c>
      <c r="N23" s="20">
        <f t="shared" si="2"/>
        <v>0</v>
      </c>
      <c r="O23" s="20">
        <v>0</v>
      </c>
      <c r="P23" s="20">
        <v>38500</v>
      </c>
      <c r="Q23" s="21">
        <f t="shared" si="3"/>
        <v>12774300</v>
      </c>
      <c r="R23" s="22">
        <f>[1]ORDENADAS!Q23*0.8</f>
        <v>632000</v>
      </c>
      <c r="S23" s="21">
        <f>[1]ORDENADAS!R23*0.8</f>
        <v>9732800</v>
      </c>
      <c r="T23" s="20">
        <f t="shared" si="4"/>
        <v>0</v>
      </c>
      <c r="U23" s="20">
        <f t="shared" si="5"/>
        <v>3041500</v>
      </c>
      <c r="V23" s="23">
        <f>+$Q23*'[2]DISTRIBUCION ANUAL'!L24</f>
        <v>2587200</v>
      </c>
      <c r="W23" s="23">
        <f>+$Q23*'[2]DISTRIBUCION ANUAL'!M24</f>
        <v>2587200</v>
      </c>
      <c r="X23" s="23">
        <f>+$Q23*'[2]DISTRIBUCION ANUAL'!N24</f>
        <v>2587200</v>
      </c>
      <c r="Y23" s="23">
        <f>+$Q23*'[2]DISTRIBUCION ANUAL'!O24</f>
        <v>2587200</v>
      </c>
      <c r="Z23" s="23">
        <f>+$Q23*'[2]DISTRIBUCION ANUAL'!P24</f>
        <v>2425500</v>
      </c>
      <c r="AA23" s="28"/>
      <c r="AB23" s="3">
        <f t="shared" si="6"/>
        <v>12774300</v>
      </c>
      <c r="AC23" s="3">
        <f t="shared" si="7"/>
        <v>0</v>
      </c>
      <c r="AE23" s="3">
        <f t="shared" si="9"/>
        <v>12774300</v>
      </c>
      <c r="AF23" s="3">
        <f t="shared" si="10"/>
        <v>0</v>
      </c>
      <c r="AG23" s="21">
        <f>$S23*'[2]DISTRIBUCION ANUAL'!L24</f>
        <v>1971200</v>
      </c>
      <c r="AH23" s="21">
        <f>$S23*'[2]DISTRIBUCION ANUAL'!M24</f>
        <v>1971200</v>
      </c>
      <c r="AI23" s="21">
        <f>$S23*'[2]DISTRIBUCION ANUAL'!N24</f>
        <v>1971200</v>
      </c>
      <c r="AJ23" s="21">
        <f>$S23*'[2]DISTRIBUCION ANUAL'!O24</f>
        <v>1971200</v>
      </c>
      <c r="AK23" s="21">
        <f>$S23*'[2]DISTRIBUCION ANUAL'!P24</f>
        <v>1848000.0000000002</v>
      </c>
      <c r="AM23" s="21">
        <f>$U23*'[2]DISTRIBUCION ANUAL'!L24</f>
        <v>616000</v>
      </c>
      <c r="AN23" s="21">
        <f>$U23*'[2]DISTRIBUCION ANUAL'!M24</f>
        <v>616000</v>
      </c>
      <c r="AO23" s="21">
        <f>$U23*'[2]DISTRIBUCION ANUAL'!N24</f>
        <v>616000</v>
      </c>
      <c r="AP23" s="21">
        <f>$U23*'[2]DISTRIBUCION ANUAL'!O24</f>
        <v>616000</v>
      </c>
      <c r="AQ23" s="21">
        <f>$U23*'[2]DISTRIBUCION ANUAL'!P24</f>
        <v>577500</v>
      </c>
    </row>
    <row r="24" spans="1:43" ht="28.5" x14ac:dyDescent="0.25">
      <c r="A24" t="s">
        <v>24</v>
      </c>
      <c r="B24" s="13">
        <v>16</v>
      </c>
      <c r="C24" s="14">
        <v>17</v>
      </c>
      <c r="D24" s="15" t="str">
        <f t="shared" si="11"/>
        <v>PI 2017-2021-17</v>
      </c>
      <c r="E24" s="25" t="s">
        <v>42</v>
      </c>
      <c r="F24" s="33" t="s">
        <v>60</v>
      </c>
      <c r="G24" s="34" t="s">
        <v>27</v>
      </c>
      <c r="H24" s="29">
        <v>16</v>
      </c>
      <c r="I24" s="16" t="s">
        <v>28</v>
      </c>
      <c r="J24" s="16" t="s">
        <v>49</v>
      </c>
      <c r="K24" s="27" t="s">
        <v>30</v>
      </c>
      <c r="L24" s="18">
        <f t="shared" si="1"/>
        <v>134750</v>
      </c>
      <c r="M24" s="19">
        <f>[1]ORDENADAS!L24*0.8</f>
        <v>28000</v>
      </c>
      <c r="N24" s="20">
        <f t="shared" si="2"/>
        <v>0</v>
      </c>
      <c r="O24" s="20">
        <v>0</v>
      </c>
      <c r="P24" s="21">
        <v>134750</v>
      </c>
      <c r="Q24" s="21">
        <f t="shared" si="3"/>
        <v>9055200</v>
      </c>
      <c r="R24" s="22">
        <f>[1]ORDENADAS!Q24*0.8</f>
        <v>448000</v>
      </c>
      <c r="S24" s="21">
        <f>[1]ORDENADAS!R24*0.8</f>
        <v>6899200</v>
      </c>
      <c r="T24" s="20">
        <f t="shared" si="4"/>
        <v>0</v>
      </c>
      <c r="U24" s="20">
        <f t="shared" si="5"/>
        <v>2156000</v>
      </c>
      <c r="V24" s="23">
        <f>+$Q24*'[2]DISTRIBUCION ANUAL'!L25</f>
        <v>0</v>
      </c>
      <c r="W24" s="23">
        <f>+$Q24*'[2]DISTRIBUCION ANUAL'!M25</f>
        <v>9055200</v>
      </c>
      <c r="X24" s="23">
        <f>+$Q24*'[2]DISTRIBUCION ANUAL'!N25</f>
        <v>0</v>
      </c>
      <c r="Y24" s="23">
        <f>+$Q24*'[2]DISTRIBUCION ANUAL'!O25</f>
        <v>0</v>
      </c>
      <c r="Z24" s="23">
        <f>+$Q24*'[2]DISTRIBUCION ANUAL'!P25</f>
        <v>0</v>
      </c>
      <c r="AA24" s="28"/>
      <c r="AB24" s="3">
        <f t="shared" si="6"/>
        <v>9055200</v>
      </c>
      <c r="AC24" s="3">
        <f t="shared" si="7"/>
        <v>0</v>
      </c>
      <c r="AE24" s="3">
        <f t="shared" si="9"/>
        <v>9055200</v>
      </c>
      <c r="AF24" s="3">
        <f t="shared" si="10"/>
        <v>0</v>
      </c>
      <c r="AG24" s="21">
        <f>$S24*'[2]DISTRIBUCION ANUAL'!L25</f>
        <v>0</v>
      </c>
      <c r="AH24" s="21">
        <f>$S24*'[2]DISTRIBUCION ANUAL'!M25</f>
        <v>6899200</v>
      </c>
      <c r="AI24" s="21">
        <f>$S24*'[2]DISTRIBUCION ANUAL'!N25</f>
        <v>0</v>
      </c>
      <c r="AJ24" s="21">
        <f>$S24*'[2]DISTRIBUCION ANUAL'!O25</f>
        <v>0</v>
      </c>
      <c r="AK24" s="21">
        <f>$S24*'[2]DISTRIBUCION ANUAL'!P25</f>
        <v>0</v>
      </c>
      <c r="AM24" s="21">
        <f>$U24*'[2]DISTRIBUCION ANUAL'!L25</f>
        <v>0</v>
      </c>
      <c r="AN24" s="21">
        <f>$U24*'[2]DISTRIBUCION ANUAL'!M25</f>
        <v>2156000</v>
      </c>
      <c r="AO24" s="21">
        <f>$U24*'[2]DISTRIBUCION ANUAL'!N25</f>
        <v>0</v>
      </c>
      <c r="AP24" s="21">
        <f>$U24*'[2]DISTRIBUCION ANUAL'!O25</f>
        <v>0</v>
      </c>
      <c r="AQ24" s="21">
        <f>$U24*'[2]DISTRIBUCION ANUAL'!P25</f>
        <v>0</v>
      </c>
    </row>
    <row r="25" spans="1:43" ht="28.5" x14ac:dyDescent="0.25">
      <c r="A25" t="s">
        <v>24</v>
      </c>
      <c r="B25" s="13">
        <v>17</v>
      </c>
      <c r="C25" s="14">
        <v>18</v>
      </c>
      <c r="D25" s="15" t="str">
        <f t="shared" si="11"/>
        <v>PI 2017-2021-18</v>
      </c>
      <c r="E25" s="35" t="s">
        <v>61</v>
      </c>
      <c r="F25" s="35" t="s">
        <v>62</v>
      </c>
      <c r="G25" s="34" t="s">
        <v>63</v>
      </c>
      <c r="H25" s="29">
        <v>3</v>
      </c>
      <c r="I25" s="16" t="s">
        <v>28</v>
      </c>
      <c r="J25" s="16" t="s">
        <v>64</v>
      </c>
      <c r="K25" s="27" t="s">
        <v>30</v>
      </c>
      <c r="L25" s="18">
        <f t="shared" si="1"/>
        <v>3076150</v>
      </c>
      <c r="M25" s="19">
        <f>[1]ORDENADAS!L43*0.8</f>
        <v>188000</v>
      </c>
      <c r="N25" s="20">
        <f t="shared" si="2"/>
        <v>0</v>
      </c>
      <c r="O25" s="20">
        <v>0</v>
      </c>
      <c r="P25" s="20">
        <v>3076150</v>
      </c>
      <c r="Q25" s="21">
        <f t="shared" si="3"/>
        <v>17914050</v>
      </c>
      <c r="R25" s="22">
        <f>[1]ORDENADAS!Q43*0.8</f>
        <v>564000</v>
      </c>
      <c r="S25" s="21">
        <f>[1]ORDENADAS!R43*0.8</f>
        <v>8685600</v>
      </c>
      <c r="T25" s="20">
        <f t="shared" si="4"/>
        <v>0</v>
      </c>
      <c r="U25" s="20">
        <f t="shared" si="5"/>
        <v>9228450</v>
      </c>
      <c r="V25" s="23">
        <f>+$Q25*'[2]DISTRIBUCION ANUAL'!L26</f>
        <v>0</v>
      </c>
      <c r="W25" s="23">
        <f>+$Q25*'[2]DISTRIBUCION ANUAL'!M26</f>
        <v>0</v>
      </c>
      <c r="X25" s="23">
        <f>+$Q25*'[2]DISTRIBUCION ANUAL'!N26</f>
        <v>5971350</v>
      </c>
      <c r="Y25" s="23">
        <f>+$Q25*'[2]DISTRIBUCION ANUAL'!O26</f>
        <v>5971350</v>
      </c>
      <c r="Z25" s="23">
        <f>+$Q25*'[2]DISTRIBUCION ANUAL'!P26</f>
        <v>5971350</v>
      </c>
      <c r="AA25" s="28"/>
      <c r="AB25" s="3">
        <f t="shared" si="6"/>
        <v>17914050</v>
      </c>
      <c r="AC25" s="3">
        <f t="shared" si="7"/>
        <v>0</v>
      </c>
      <c r="AE25" s="3">
        <f t="shared" si="9"/>
        <v>17914050</v>
      </c>
      <c r="AF25" s="3">
        <f t="shared" si="10"/>
        <v>0</v>
      </c>
      <c r="AG25" s="21">
        <f>$S25*'[2]DISTRIBUCION ANUAL'!L26</f>
        <v>0</v>
      </c>
      <c r="AH25" s="21">
        <f>$S25*'[2]DISTRIBUCION ANUAL'!M26</f>
        <v>0</v>
      </c>
      <c r="AI25" s="21">
        <f>$S25*'[2]DISTRIBUCION ANUAL'!N26</f>
        <v>2895200</v>
      </c>
      <c r="AJ25" s="21">
        <f>$S25*'[2]DISTRIBUCION ANUAL'!O26</f>
        <v>2895200</v>
      </c>
      <c r="AK25" s="21">
        <f>$S25*'[2]DISTRIBUCION ANUAL'!P26</f>
        <v>2895200</v>
      </c>
      <c r="AM25" s="21">
        <f>$U25*'[2]DISTRIBUCION ANUAL'!L26</f>
        <v>0</v>
      </c>
      <c r="AN25" s="21">
        <f>$U25*'[2]DISTRIBUCION ANUAL'!M26</f>
        <v>0</v>
      </c>
      <c r="AO25" s="21">
        <f>$U25*'[2]DISTRIBUCION ANUAL'!N26</f>
        <v>3076150</v>
      </c>
      <c r="AP25" s="21">
        <f>$U25*'[2]DISTRIBUCION ANUAL'!O26</f>
        <v>3076150</v>
      </c>
      <c r="AQ25" s="21">
        <f>$U25*'[2]DISTRIBUCION ANUAL'!P26</f>
        <v>3076150</v>
      </c>
    </row>
    <row r="26" spans="1:43" ht="28.5" x14ac:dyDescent="0.25">
      <c r="A26" t="s">
        <v>24</v>
      </c>
      <c r="B26" s="13">
        <v>18</v>
      </c>
      <c r="C26" s="14">
        <v>19</v>
      </c>
      <c r="D26" s="15" t="str">
        <f t="shared" si="11"/>
        <v>PI 2017-2021-19</v>
      </c>
      <c r="E26" s="25" t="s">
        <v>42</v>
      </c>
      <c r="F26" s="30" t="s">
        <v>65</v>
      </c>
      <c r="G26" s="32" t="s">
        <v>27</v>
      </c>
      <c r="H26" s="29">
        <v>10</v>
      </c>
      <c r="I26" s="16" t="s">
        <v>28</v>
      </c>
      <c r="J26" s="16" t="s">
        <v>64</v>
      </c>
      <c r="K26" s="27" t="s">
        <v>30</v>
      </c>
      <c r="L26" s="18">
        <f t="shared" si="1"/>
        <v>57750</v>
      </c>
      <c r="M26" s="19">
        <f>[1]ORDENADAS!L44*0.8</f>
        <v>20000</v>
      </c>
      <c r="N26" s="20">
        <f t="shared" si="2"/>
        <v>0</v>
      </c>
      <c r="O26" s="20">
        <v>0</v>
      </c>
      <c r="P26" s="20">
        <v>57750</v>
      </c>
      <c r="Q26" s="21">
        <f t="shared" si="3"/>
        <v>3657500</v>
      </c>
      <c r="R26" s="22">
        <f>[1]ORDENADAS!Q44*0.8</f>
        <v>200000</v>
      </c>
      <c r="S26" s="21">
        <f>[1]ORDENADAS!R44*0.8</f>
        <v>3080000</v>
      </c>
      <c r="T26" s="20">
        <f t="shared" si="4"/>
        <v>0</v>
      </c>
      <c r="U26" s="20">
        <f t="shared" si="5"/>
        <v>577500</v>
      </c>
      <c r="V26" s="23">
        <f>+$Q26*'[2]DISTRIBUCION ANUAL'!L27</f>
        <v>731500</v>
      </c>
      <c r="W26" s="23">
        <f>+$Q26*'[2]DISTRIBUCION ANUAL'!M27</f>
        <v>731500</v>
      </c>
      <c r="X26" s="23">
        <f>+$Q26*'[2]DISTRIBUCION ANUAL'!N27</f>
        <v>731500</v>
      </c>
      <c r="Y26" s="23">
        <f>+$Q26*'[2]DISTRIBUCION ANUAL'!O27</f>
        <v>731500</v>
      </c>
      <c r="Z26" s="23">
        <f>+$Q26*'[2]DISTRIBUCION ANUAL'!P27</f>
        <v>731500</v>
      </c>
      <c r="AA26" s="28"/>
      <c r="AB26" s="3">
        <f t="shared" si="6"/>
        <v>3657500</v>
      </c>
      <c r="AC26" s="3">
        <f t="shared" si="7"/>
        <v>0</v>
      </c>
      <c r="AE26" s="3">
        <f t="shared" si="9"/>
        <v>3657500</v>
      </c>
      <c r="AF26" s="3">
        <f t="shared" si="10"/>
        <v>0</v>
      </c>
      <c r="AG26" s="21">
        <f>$S26*'[2]DISTRIBUCION ANUAL'!L27</f>
        <v>616000</v>
      </c>
      <c r="AH26" s="21">
        <f>$S26*'[2]DISTRIBUCION ANUAL'!M27</f>
        <v>616000</v>
      </c>
      <c r="AI26" s="21">
        <f>$S26*'[2]DISTRIBUCION ANUAL'!N27</f>
        <v>616000</v>
      </c>
      <c r="AJ26" s="21">
        <f>$S26*'[2]DISTRIBUCION ANUAL'!O27</f>
        <v>616000</v>
      </c>
      <c r="AK26" s="21">
        <f>$S26*'[2]DISTRIBUCION ANUAL'!P27</f>
        <v>616000</v>
      </c>
      <c r="AM26" s="21">
        <f>$U26*'[2]DISTRIBUCION ANUAL'!L27</f>
        <v>115500</v>
      </c>
      <c r="AN26" s="21">
        <f>$U26*'[2]DISTRIBUCION ANUAL'!M27</f>
        <v>115500</v>
      </c>
      <c r="AO26" s="21">
        <f>$U26*'[2]DISTRIBUCION ANUAL'!N27</f>
        <v>115500</v>
      </c>
      <c r="AP26" s="21">
        <f>$U26*'[2]DISTRIBUCION ANUAL'!O27</f>
        <v>115500</v>
      </c>
      <c r="AQ26" s="21">
        <f>$U26*'[2]DISTRIBUCION ANUAL'!P27</f>
        <v>115500</v>
      </c>
    </row>
    <row r="27" spans="1:43" ht="28.5" x14ac:dyDescent="0.25">
      <c r="A27" t="s">
        <v>24</v>
      </c>
      <c r="B27" s="13">
        <v>19</v>
      </c>
      <c r="C27" s="14">
        <v>20</v>
      </c>
      <c r="D27" s="15" t="str">
        <f t="shared" si="11"/>
        <v>PI 2017-2021-20</v>
      </c>
      <c r="E27" s="25" t="s">
        <v>42</v>
      </c>
      <c r="F27" s="30" t="s">
        <v>66</v>
      </c>
      <c r="G27" s="32" t="s">
        <v>27</v>
      </c>
      <c r="H27" s="29">
        <v>5</v>
      </c>
      <c r="I27" s="16" t="s">
        <v>28</v>
      </c>
      <c r="J27" s="16" t="s">
        <v>64</v>
      </c>
      <c r="K27" s="27" t="s">
        <v>30</v>
      </c>
      <c r="L27" s="18">
        <f t="shared" si="1"/>
        <v>41580</v>
      </c>
      <c r="M27" s="19">
        <f>[1]ORDENADAS!L45*0.8</f>
        <v>14400</v>
      </c>
      <c r="N27" s="20">
        <f t="shared" si="2"/>
        <v>0</v>
      </c>
      <c r="O27" s="20">
        <v>0</v>
      </c>
      <c r="P27" s="20">
        <v>41580</v>
      </c>
      <c r="Q27" s="21">
        <f t="shared" si="3"/>
        <v>1316700</v>
      </c>
      <c r="R27" s="22">
        <f>[1]ORDENADAS!Q45*0.8</f>
        <v>72000</v>
      </c>
      <c r="S27" s="21">
        <f>[1]ORDENADAS!R45*0.8</f>
        <v>1108800</v>
      </c>
      <c r="T27" s="20">
        <f t="shared" si="4"/>
        <v>0</v>
      </c>
      <c r="U27" s="20">
        <f t="shared" si="5"/>
        <v>207900</v>
      </c>
      <c r="V27" s="23">
        <f>+$Q27*'[2]DISTRIBUCION ANUAL'!L28</f>
        <v>263340</v>
      </c>
      <c r="W27" s="23">
        <f>+$Q27*'[2]DISTRIBUCION ANUAL'!M28</f>
        <v>263340</v>
      </c>
      <c r="X27" s="23">
        <f>+$Q27*'[2]DISTRIBUCION ANUAL'!N28</f>
        <v>263340</v>
      </c>
      <c r="Y27" s="23">
        <f>+$Q27*'[2]DISTRIBUCION ANUAL'!O28</f>
        <v>263340</v>
      </c>
      <c r="Z27" s="23">
        <f>+$Q27*'[2]DISTRIBUCION ANUAL'!P28</f>
        <v>263340</v>
      </c>
      <c r="AA27" s="28"/>
      <c r="AB27" s="3">
        <f t="shared" si="6"/>
        <v>1316700</v>
      </c>
      <c r="AC27" s="3">
        <f t="shared" si="7"/>
        <v>0</v>
      </c>
      <c r="AE27" s="3">
        <f t="shared" si="9"/>
        <v>1316700</v>
      </c>
      <c r="AF27" s="3">
        <f t="shared" si="10"/>
        <v>0</v>
      </c>
      <c r="AG27" s="21">
        <f>$S27*'[2]DISTRIBUCION ANUAL'!L28</f>
        <v>221760</v>
      </c>
      <c r="AH27" s="21">
        <f>$S27*'[2]DISTRIBUCION ANUAL'!M28</f>
        <v>221760</v>
      </c>
      <c r="AI27" s="21">
        <f>$S27*'[2]DISTRIBUCION ANUAL'!N28</f>
        <v>221760</v>
      </c>
      <c r="AJ27" s="21">
        <f>$S27*'[2]DISTRIBUCION ANUAL'!O28</f>
        <v>221760</v>
      </c>
      <c r="AK27" s="21">
        <f>$S27*'[2]DISTRIBUCION ANUAL'!P28</f>
        <v>221760</v>
      </c>
      <c r="AM27" s="21">
        <f>$U27*'[2]DISTRIBUCION ANUAL'!L28</f>
        <v>41580</v>
      </c>
      <c r="AN27" s="21">
        <f>$U27*'[2]DISTRIBUCION ANUAL'!M28</f>
        <v>41580</v>
      </c>
      <c r="AO27" s="21">
        <f>$U27*'[2]DISTRIBUCION ANUAL'!N28</f>
        <v>41580</v>
      </c>
      <c r="AP27" s="21">
        <f>$U27*'[2]DISTRIBUCION ANUAL'!O28</f>
        <v>41580</v>
      </c>
      <c r="AQ27" s="21">
        <f>$U27*'[2]DISTRIBUCION ANUAL'!P28</f>
        <v>41580</v>
      </c>
    </row>
    <row r="28" spans="1:43" x14ac:dyDescent="0.25">
      <c r="A28" t="s">
        <v>24</v>
      </c>
      <c r="B28" s="13">
        <v>20</v>
      </c>
      <c r="C28" s="14">
        <v>21</v>
      </c>
      <c r="D28" s="15" t="str">
        <f t="shared" si="11"/>
        <v>PI 2017-2021-21</v>
      </c>
      <c r="E28" s="36" t="s">
        <v>42</v>
      </c>
      <c r="F28" s="35" t="s">
        <v>67</v>
      </c>
      <c r="G28" s="34" t="s">
        <v>27</v>
      </c>
      <c r="H28" s="29">
        <v>30</v>
      </c>
      <c r="I28" s="37" t="s">
        <v>68</v>
      </c>
      <c r="J28" s="16" t="s">
        <v>64</v>
      </c>
      <c r="K28" s="27" t="s">
        <v>30</v>
      </c>
      <c r="L28" s="18">
        <f t="shared" si="1"/>
        <v>6160</v>
      </c>
      <c r="M28" s="19">
        <f>[1]ORDENADAS!L46*0.8</f>
        <v>1280</v>
      </c>
      <c r="N28" s="20">
        <f t="shared" si="2"/>
        <v>0</v>
      </c>
      <c r="O28" s="20">
        <v>0</v>
      </c>
      <c r="P28" s="21">
        <v>6160</v>
      </c>
      <c r="Q28" s="21">
        <f t="shared" si="3"/>
        <v>776160</v>
      </c>
      <c r="R28" s="22">
        <f>[1]ORDENADAS!Q46*0.8</f>
        <v>38400</v>
      </c>
      <c r="S28" s="21">
        <f>[1]ORDENADAS!R46*0.8</f>
        <v>591360</v>
      </c>
      <c r="T28" s="20">
        <f t="shared" si="4"/>
        <v>0</v>
      </c>
      <c r="U28" s="20">
        <f t="shared" si="5"/>
        <v>184800</v>
      </c>
      <c r="V28" s="23">
        <f>+$Q28*'[2]DISTRIBUCION ANUAL'!L29</f>
        <v>155232</v>
      </c>
      <c r="W28" s="23">
        <f>+$Q28*'[2]DISTRIBUCION ANUAL'!M29</f>
        <v>0</v>
      </c>
      <c r="X28" s="23">
        <f>+$Q28*'[2]DISTRIBUCION ANUAL'!N29</f>
        <v>155232</v>
      </c>
      <c r="Y28" s="23">
        <f>+$Q28*'[2]DISTRIBUCION ANUAL'!O29</f>
        <v>155232</v>
      </c>
      <c r="Z28" s="23">
        <f>+$Q28*'[2]DISTRIBUCION ANUAL'!P29</f>
        <v>310464</v>
      </c>
      <c r="AA28" s="28"/>
      <c r="AB28" s="3">
        <f t="shared" si="6"/>
        <v>776160</v>
      </c>
      <c r="AC28" s="3">
        <f t="shared" si="7"/>
        <v>0</v>
      </c>
      <c r="AE28" s="3">
        <f t="shared" si="9"/>
        <v>776160</v>
      </c>
      <c r="AF28" s="3">
        <f t="shared" si="10"/>
        <v>0</v>
      </c>
      <c r="AG28" s="21">
        <f>$S28*'[2]DISTRIBUCION ANUAL'!L29</f>
        <v>118272</v>
      </c>
      <c r="AH28" s="21">
        <f>$S28*'[2]DISTRIBUCION ANUAL'!M29</f>
        <v>0</v>
      </c>
      <c r="AI28" s="21">
        <f>$S28*'[2]DISTRIBUCION ANUAL'!N29</f>
        <v>118272</v>
      </c>
      <c r="AJ28" s="21">
        <f>$S28*'[2]DISTRIBUCION ANUAL'!O29</f>
        <v>118272</v>
      </c>
      <c r="AK28" s="21">
        <f>$S28*'[2]DISTRIBUCION ANUAL'!P29</f>
        <v>236544</v>
      </c>
      <c r="AM28" s="21">
        <f>$U28*'[2]DISTRIBUCION ANUAL'!L29</f>
        <v>36960</v>
      </c>
      <c r="AN28" s="21">
        <f>$U28*'[2]DISTRIBUCION ANUAL'!M29</f>
        <v>0</v>
      </c>
      <c r="AO28" s="21">
        <f>$U28*'[2]DISTRIBUCION ANUAL'!N29</f>
        <v>36960</v>
      </c>
      <c r="AP28" s="21">
        <f>$U28*'[2]DISTRIBUCION ANUAL'!O29</f>
        <v>36960</v>
      </c>
      <c r="AQ28" s="21">
        <f>$U28*'[2]DISTRIBUCION ANUAL'!P29</f>
        <v>73920</v>
      </c>
    </row>
    <row r="29" spans="1:43" ht="28.5" x14ac:dyDescent="0.25">
      <c r="A29" t="s">
        <v>24</v>
      </c>
      <c r="B29" s="13">
        <v>21</v>
      </c>
      <c r="C29" s="14">
        <v>22</v>
      </c>
      <c r="D29" s="15" t="str">
        <f t="shared" si="11"/>
        <v>PI 2017-2021-22</v>
      </c>
      <c r="E29" s="35" t="s">
        <v>69</v>
      </c>
      <c r="F29" s="35" t="s">
        <v>70</v>
      </c>
      <c r="G29" s="34" t="s">
        <v>27</v>
      </c>
      <c r="H29" s="29">
        <v>22</v>
      </c>
      <c r="I29" s="37" t="s">
        <v>71</v>
      </c>
      <c r="J29" s="16" t="s">
        <v>64</v>
      </c>
      <c r="K29" s="27" t="s">
        <v>30</v>
      </c>
      <c r="L29" s="18">
        <f t="shared" si="1"/>
        <v>1155</v>
      </c>
      <c r="M29" s="19">
        <f>[1]ORDENADAS!L47*0.8</f>
        <v>1200</v>
      </c>
      <c r="N29" s="20">
        <f t="shared" si="2"/>
        <v>0</v>
      </c>
      <c r="O29" s="20">
        <v>0</v>
      </c>
      <c r="P29" s="21">
        <v>1155</v>
      </c>
      <c r="Q29" s="21">
        <f t="shared" si="3"/>
        <v>431970</v>
      </c>
      <c r="R29" s="22">
        <f>[1]ORDENADAS!Q47*0.8</f>
        <v>26400</v>
      </c>
      <c r="S29" s="21">
        <f>[1]ORDENADAS!R47*0.8</f>
        <v>406560</v>
      </c>
      <c r="T29" s="20">
        <f t="shared" si="4"/>
        <v>0</v>
      </c>
      <c r="U29" s="20">
        <f t="shared" si="5"/>
        <v>25410</v>
      </c>
      <c r="V29" s="23">
        <f>+$Q29*'[2]DISTRIBUCION ANUAL'!L30</f>
        <v>215985</v>
      </c>
      <c r="W29" s="23">
        <f>+$Q29*'[2]DISTRIBUCION ANUAL'!M30</f>
        <v>0</v>
      </c>
      <c r="X29" s="23">
        <f>+$Q29*'[2]DISTRIBUCION ANUAL'!N30</f>
        <v>215985</v>
      </c>
      <c r="Y29" s="23">
        <f>+$Q29*'[2]DISTRIBUCION ANUAL'!O30</f>
        <v>0</v>
      </c>
      <c r="Z29" s="23">
        <f>+$Q29*'[2]DISTRIBUCION ANUAL'!P30</f>
        <v>0</v>
      </c>
      <c r="AA29" s="28"/>
      <c r="AB29" s="3">
        <f t="shared" si="6"/>
        <v>431970</v>
      </c>
      <c r="AC29" s="3">
        <f t="shared" si="7"/>
        <v>0</v>
      </c>
      <c r="AE29" s="3">
        <f t="shared" si="9"/>
        <v>431970</v>
      </c>
      <c r="AF29" s="3">
        <f t="shared" si="10"/>
        <v>0</v>
      </c>
      <c r="AG29" s="21">
        <f>$S29*'[2]DISTRIBUCION ANUAL'!L30</f>
        <v>203280</v>
      </c>
      <c r="AH29" s="21">
        <f>$S29*'[2]DISTRIBUCION ANUAL'!M30</f>
        <v>0</v>
      </c>
      <c r="AI29" s="21">
        <f>$S29*'[2]DISTRIBUCION ANUAL'!N30</f>
        <v>203280</v>
      </c>
      <c r="AJ29" s="21">
        <f>$S29*'[2]DISTRIBUCION ANUAL'!O30</f>
        <v>0</v>
      </c>
      <c r="AK29" s="21">
        <f>$S29*'[2]DISTRIBUCION ANUAL'!P30</f>
        <v>0</v>
      </c>
      <c r="AM29" s="21">
        <f>$U29*'[2]DISTRIBUCION ANUAL'!L30</f>
        <v>12705</v>
      </c>
      <c r="AN29" s="21">
        <f>$U29*'[2]DISTRIBUCION ANUAL'!M30</f>
        <v>0</v>
      </c>
      <c r="AO29" s="21">
        <f>$U29*'[2]DISTRIBUCION ANUAL'!N30</f>
        <v>12705</v>
      </c>
      <c r="AP29" s="21">
        <f>$U29*'[2]DISTRIBUCION ANUAL'!O30</f>
        <v>0</v>
      </c>
      <c r="AQ29" s="21">
        <f>$U29*'[2]DISTRIBUCION ANUAL'!P30</f>
        <v>0</v>
      </c>
    </row>
    <row r="30" spans="1:43" ht="28.5" x14ac:dyDescent="0.25">
      <c r="A30" t="s">
        <v>24</v>
      </c>
      <c r="B30" s="13">
        <v>22</v>
      </c>
      <c r="C30" s="14">
        <v>23</v>
      </c>
      <c r="D30" s="15" t="str">
        <f t="shared" si="11"/>
        <v>PI 2017-2021-23</v>
      </c>
      <c r="E30" s="35" t="s">
        <v>72</v>
      </c>
      <c r="F30" s="35" t="s">
        <v>73</v>
      </c>
      <c r="G30" s="34" t="s">
        <v>27</v>
      </c>
      <c r="H30" s="29">
        <v>16</v>
      </c>
      <c r="I30" s="37" t="s">
        <v>74</v>
      </c>
      <c r="J30" s="16" t="s">
        <v>64</v>
      </c>
      <c r="K30" s="27" t="s">
        <v>30</v>
      </c>
      <c r="L30" s="18">
        <f t="shared" si="1"/>
        <v>21800.625</v>
      </c>
      <c r="M30" s="19">
        <f>[1]ORDENADAS!L42*0.8</f>
        <v>37750</v>
      </c>
      <c r="N30" s="20">
        <f t="shared" si="2"/>
        <v>0</v>
      </c>
      <c r="O30" s="20">
        <v>0</v>
      </c>
      <c r="P30" s="21">
        <v>21800.625</v>
      </c>
      <c r="Q30" s="21">
        <f t="shared" si="3"/>
        <v>9650410</v>
      </c>
      <c r="R30" s="22">
        <f>[1]ORDENADAS!Q42*0.8</f>
        <v>604000</v>
      </c>
      <c r="S30" s="21">
        <f>[1]ORDENADAS!R42*0.8</f>
        <v>9301600</v>
      </c>
      <c r="T30" s="20">
        <f t="shared" si="4"/>
        <v>0</v>
      </c>
      <c r="U30" s="20">
        <f t="shared" si="5"/>
        <v>348810</v>
      </c>
      <c r="V30" s="23">
        <f>+$Q30*'[2]DISTRIBUCION ANUAL'!L31</f>
        <v>1809451.875</v>
      </c>
      <c r="W30" s="23">
        <f>+$Q30*'[2]DISTRIBUCION ANUAL'!M31</f>
        <v>0</v>
      </c>
      <c r="X30" s="23">
        <f>+$Q30*'[2]DISTRIBUCION ANUAL'!N31</f>
        <v>1206301.25</v>
      </c>
      <c r="Y30" s="23">
        <f>+$Q30*'[2]DISTRIBUCION ANUAL'!O31</f>
        <v>2412602.5</v>
      </c>
      <c r="Z30" s="23">
        <f>+$Q30*'[2]DISTRIBUCION ANUAL'!P31</f>
        <v>4222054.375</v>
      </c>
      <c r="AA30" s="28"/>
      <c r="AB30" s="3">
        <f t="shared" si="6"/>
        <v>9650410</v>
      </c>
      <c r="AC30" s="3">
        <f t="shared" si="7"/>
        <v>0</v>
      </c>
      <c r="AE30" s="3">
        <f t="shared" si="9"/>
        <v>9650410</v>
      </c>
      <c r="AF30" s="3">
        <f t="shared" si="10"/>
        <v>0</v>
      </c>
      <c r="AG30" s="21">
        <f>$S30*'[2]DISTRIBUCION ANUAL'!L31</f>
        <v>1744050</v>
      </c>
      <c r="AH30" s="21">
        <f>$S30*'[2]DISTRIBUCION ANUAL'!M31</f>
        <v>0</v>
      </c>
      <c r="AI30" s="21">
        <f>$S30*'[2]DISTRIBUCION ANUAL'!N31</f>
        <v>1162700</v>
      </c>
      <c r="AJ30" s="21">
        <f>$S30*'[2]DISTRIBUCION ANUAL'!O31</f>
        <v>2325400</v>
      </c>
      <c r="AK30" s="21">
        <f>$S30*'[2]DISTRIBUCION ANUAL'!P31</f>
        <v>4069450</v>
      </c>
      <c r="AM30" s="21">
        <f>$U30*'[2]DISTRIBUCION ANUAL'!L31</f>
        <v>65401.875</v>
      </c>
      <c r="AN30" s="21">
        <f>$U30*'[2]DISTRIBUCION ANUAL'!M31</f>
        <v>0</v>
      </c>
      <c r="AO30" s="21">
        <f>$U30*'[2]DISTRIBUCION ANUAL'!N31</f>
        <v>43601.25</v>
      </c>
      <c r="AP30" s="21">
        <f>$U30*'[2]DISTRIBUCION ANUAL'!O31</f>
        <v>87202.5</v>
      </c>
      <c r="AQ30" s="21">
        <f>$U30*'[2]DISTRIBUCION ANUAL'!P31</f>
        <v>152604.375</v>
      </c>
    </row>
    <row r="31" spans="1:43" ht="28.5" x14ac:dyDescent="0.25">
      <c r="A31" t="s">
        <v>24</v>
      </c>
      <c r="B31" s="13">
        <v>23</v>
      </c>
      <c r="C31" s="14">
        <v>24</v>
      </c>
      <c r="D31" s="15" t="str">
        <f t="shared" si="11"/>
        <v>PI 2017-2021-24</v>
      </c>
      <c r="E31" s="35" t="s">
        <v>75</v>
      </c>
      <c r="F31" s="35" t="s">
        <v>76</v>
      </c>
      <c r="G31" s="34" t="s">
        <v>27</v>
      </c>
      <c r="H31" s="29">
        <v>30</v>
      </c>
      <c r="I31" s="37" t="s">
        <v>68</v>
      </c>
      <c r="J31" s="16" t="s">
        <v>64</v>
      </c>
      <c r="K31" s="27" t="s">
        <v>30</v>
      </c>
      <c r="L31" s="18">
        <f t="shared" si="1"/>
        <v>0</v>
      </c>
      <c r="M31" s="19">
        <f>[1]ORDENADAS!L51*0.8</f>
        <v>120</v>
      </c>
      <c r="N31" s="20">
        <f t="shared" si="2"/>
        <v>0</v>
      </c>
      <c r="O31" s="20">
        <v>0</v>
      </c>
      <c r="P31" s="21">
        <v>0</v>
      </c>
      <c r="Q31" s="21">
        <f t="shared" si="3"/>
        <v>55440</v>
      </c>
      <c r="R31" s="22">
        <f>[1]ORDENADAS!Q51*0.8</f>
        <v>3600</v>
      </c>
      <c r="S31" s="21">
        <f>[1]ORDENADAS!R51*0.8</f>
        <v>55440</v>
      </c>
      <c r="T31" s="20">
        <f t="shared" si="4"/>
        <v>0</v>
      </c>
      <c r="U31" s="20">
        <f t="shared" si="5"/>
        <v>0</v>
      </c>
      <c r="V31" s="23">
        <f>+$Q31*'[2]DISTRIBUCION ANUAL'!L32</f>
        <v>11088</v>
      </c>
      <c r="W31" s="23">
        <f>+$Q31*'[2]DISTRIBUCION ANUAL'!M32</f>
        <v>11088</v>
      </c>
      <c r="X31" s="23">
        <f>+$Q31*'[2]DISTRIBUCION ANUAL'!N32</f>
        <v>11088</v>
      </c>
      <c r="Y31" s="23">
        <f>+$Q31*'[2]DISTRIBUCION ANUAL'!O32</f>
        <v>11088</v>
      </c>
      <c r="Z31" s="23">
        <f>+$Q31*'[2]DISTRIBUCION ANUAL'!P32</f>
        <v>11088</v>
      </c>
      <c r="AA31" s="28"/>
      <c r="AB31" s="3">
        <f t="shared" si="6"/>
        <v>55440</v>
      </c>
      <c r="AC31" s="3">
        <f t="shared" si="7"/>
        <v>0</v>
      </c>
      <c r="AE31" s="3">
        <f t="shared" si="9"/>
        <v>55440</v>
      </c>
      <c r="AF31" s="3">
        <f t="shared" si="10"/>
        <v>0</v>
      </c>
      <c r="AG31" s="21">
        <f>$S31*'[2]DISTRIBUCION ANUAL'!L32</f>
        <v>11088</v>
      </c>
      <c r="AH31" s="21">
        <f>$S31*'[2]DISTRIBUCION ANUAL'!M32</f>
        <v>11088</v>
      </c>
      <c r="AI31" s="21">
        <f>$S31*'[2]DISTRIBUCION ANUAL'!N32</f>
        <v>11088</v>
      </c>
      <c r="AJ31" s="21">
        <f>$S31*'[2]DISTRIBUCION ANUAL'!O32</f>
        <v>11088</v>
      </c>
      <c r="AK31" s="21">
        <f>$S31*'[2]DISTRIBUCION ANUAL'!P32</f>
        <v>11088</v>
      </c>
      <c r="AM31" s="21">
        <f>$U31*'[2]DISTRIBUCION ANUAL'!L32</f>
        <v>0</v>
      </c>
      <c r="AN31" s="21">
        <f>$U31*'[2]DISTRIBUCION ANUAL'!M32</f>
        <v>0</v>
      </c>
      <c r="AO31" s="21">
        <f>$U31*'[2]DISTRIBUCION ANUAL'!N32</f>
        <v>0</v>
      </c>
      <c r="AP31" s="21">
        <f>$U31*'[2]DISTRIBUCION ANUAL'!O32</f>
        <v>0</v>
      </c>
      <c r="AQ31" s="21">
        <f>$U31*'[2]DISTRIBUCION ANUAL'!P32</f>
        <v>0</v>
      </c>
    </row>
    <row r="32" spans="1:43" ht="28.5" x14ac:dyDescent="0.25">
      <c r="A32" t="s">
        <v>24</v>
      </c>
      <c r="B32" s="13">
        <v>24</v>
      </c>
      <c r="C32" s="14">
        <v>25</v>
      </c>
      <c r="D32" s="15" t="str">
        <f t="shared" si="11"/>
        <v>PI 2017-2021-25</v>
      </c>
      <c r="E32" s="35" t="s">
        <v>77</v>
      </c>
      <c r="F32" s="35" t="s">
        <v>78</v>
      </c>
      <c r="G32" s="34" t="s">
        <v>63</v>
      </c>
      <c r="H32" s="29">
        <v>1</v>
      </c>
      <c r="I32" s="16" t="s">
        <v>28</v>
      </c>
      <c r="J32" s="16" t="s">
        <v>35</v>
      </c>
      <c r="K32" s="27" t="s">
        <v>30</v>
      </c>
      <c r="L32" s="18">
        <f t="shared" si="1"/>
        <v>16170</v>
      </c>
      <c r="M32" s="19">
        <f>[1]ORDENADAS!L38*0.8</f>
        <v>28000</v>
      </c>
      <c r="N32" s="20">
        <f t="shared" si="2"/>
        <v>0</v>
      </c>
      <c r="O32" s="20">
        <v>0</v>
      </c>
      <c r="P32" s="21">
        <v>16170</v>
      </c>
      <c r="Q32" s="21">
        <f t="shared" si="3"/>
        <v>447370</v>
      </c>
      <c r="R32" s="22">
        <f>[1]ORDENADAS!Q38*0.8</f>
        <v>28000</v>
      </c>
      <c r="S32" s="21">
        <f>[1]ORDENADAS!R38*0.8</f>
        <v>431200</v>
      </c>
      <c r="T32" s="20">
        <f t="shared" si="4"/>
        <v>0</v>
      </c>
      <c r="U32" s="20">
        <f t="shared" si="5"/>
        <v>16170</v>
      </c>
      <c r="V32" s="23">
        <f>+$Q32*'[2]DISTRIBUCION ANUAL'!L33</f>
        <v>447370</v>
      </c>
      <c r="W32" s="23">
        <f>+$Q32*'[2]DISTRIBUCION ANUAL'!M33</f>
        <v>0</v>
      </c>
      <c r="X32" s="23">
        <f>+$Q32*'[2]DISTRIBUCION ANUAL'!N33</f>
        <v>0</v>
      </c>
      <c r="Y32" s="23">
        <f>+$Q32*'[2]DISTRIBUCION ANUAL'!O33</f>
        <v>0</v>
      </c>
      <c r="Z32" s="23">
        <f>+$Q32*'[2]DISTRIBUCION ANUAL'!P33</f>
        <v>0</v>
      </c>
      <c r="AA32" s="28"/>
      <c r="AB32" s="3">
        <f t="shared" si="6"/>
        <v>447370</v>
      </c>
      <c r="AC32" s="3">
        <f t="shared" si="7"/>
        <v>0</v>
      </c>
      <c r="AE32" s="3">
        <f t="shared" si="9"/>
        <v>447370</v>
      </c>
      <c r="AF32" s="3">
        <f t="shared" si="10"/>
        <v>0</v>
      </c>
      <c r="AG32" s="21">
        <f>$S32*'[2]DISTRIBUCION ANUAL'!L33</f>
        <v>431200</v>
      </c>
      <c r="AH32" s="21">
        <f>$S32*'[2]DISTRIBUCION ANUAL'!M33</f>
        <v>0</v>
      </c>
      <c r="AI32" s="21">
        <f>$S32*'[2]DISTRIBUCION ANUAL'!N33</f>
        <v>0</v>
      </c>
      <c r="AJ32" s="21">
        <f>$S32*'[2]DISTRIBUCION ANUAL'!O33</f>
        <v>0</v>
      </c>
      <c r="AK32" s="21">
        <f>$S32*'[2]DISTRIBUCION ANUAL'!P33</f>
        <v>0</v>
      </c>
      <c r="AM32" s="21">
        <f>$U32*'[2]DISTRIBUCION ANUAL'!L33</f>
        <v>16170</v>
      </c>
      <c r="AN32" s="21">
        <f>$U32*'[2]DISTRIBUCION ANUAL'!M33</f>
        <v>0</v>
      </c>
      <c r="AO32" s="21">
        <f>$U32*'[2]DISTRIBUCION ANUAL'!N33</f>
        <v>0</v>
      </c>
      <c r="AP32" s="21">
        <f>$U32*'[2]DISTRIBUCION ANUAL'!O33</f>
        <v>0</v>
      </c>
      <c r="AQ32" s="21">
        <f>$U32*'[2]DISTRIBUCION ANUAL'!P33</f>
        <v>0</v>
      </c>
    </row>
    <row r="33" spans="1:43" ht="28.5" x14ac:dyDescent="0.25">
      <c r="A33" t="s">
        <v>24</v>
      </c>
      <c r="B33" s="13">
        <v>25</v>
      </c>
      <c r="C33" s="14">
        <v>26</v>
      </c>
      <c r="D33" s="15" t="str">
        <f t="shared" si="11"/>
        <v>PI 2017-2021-26</v>
      </c>
      <c r="E33" s="35" t="s">
        <v>79</v>
      </c>
      <c r="F33" s="35" t="s">
        <v>80</v>
      </c>
      <c r="G33" s="34" t="s">
        <v>63</v>
      </c>
      <c r="H33" s="29">
        <v>1</v>
      </c>
      <c r="I33" s="37" t="s">
        <v>68</v>
      </c>
      <c r="J33" s="16" t="s">
        <v>64</v>
      </c>
      <c r="K33" s="27" t="s">
        <v>30</v>
      </c>
      <c r="L33" s="18">
        <f t="shared" si="1"/>
        <v>455000</v>
      </c>
      <c r="M33" s="19">
        <f>[1]ORDENADAS!L52*0.8</f>
        <v>0</v>
      </c>
      <c r="N33" s="21">
        <v>350000</v>
      </c>
      <c r="O33" s="20">
        <v>0</v>
      </c>
      <c r="P33" s="20">
        <v>105000</v>
      </c>
      <c r="Q33" s="21">
        <f t="shared" si="3"/>
        <v>385000</v>
      </c>
      <c r="R33" s="22">
        <f>[1]ORDENADAS!Q52*0.8</f>
        <v>0</v>
      </c>
      <c r="S33" s="21">
        <f>[1]ORDENADAS!R52*0.8</f>
        <v>280000</v>
      </c>
      <c r="T33" s="20">
        <f t="shared" si="4"/>
        <v>0</v>
      </c>
      <c r="U33" s="20">
        <f t="shared" si="5"/>
        <v>105000</v>
      </c>
      <c r="V33" s="23">
        <f>+$Q33*'[2]DISTRIBUCION ANUAL'!L34</f>
        <v>385000</v>
      </c>
      <c r="W33" s="23">
        <f>+$Q33*'[2]DISTRIBUCION ANUAL'!M34</f>
        <v>0</v>
      </c>
      <c r="X33" s="23">
        <f>+$Q33*'[2]DISTRIBUCION ANUAL'!N34</f>
        <v>0</v>
      </c>
      <c r="Y33" s="23">
        <f>+$Q33*'[2]DISTRIBUCION ANUAL'!O34</f>
        <v>0</v>
      </c>
      <c r="Z33" s="23">
        <f>+$Q33*'[2]DISTRIBUCION ANUAL'!P34</f>
        <v>0</v>
      </c>
      <c r="AA33" s="28"/>
      <c r="AB33" s="3">
        <f t="shared" si="6"/>
        <v>385000</v>
      </c>
      <c r="AC33" s="3">
        <f t="shared" si="7"/>
        <v>0</v>
      </c>
      <c r="AE33" s="3">
        <f t="shared" si="9"/>
        <v>385000</v>
      </c>
      <c r="AF33" s="3">
        <f t="shared" si="10"/>
        <v>0</v>
      </c>
      <c r="AG33" s="21">
        <f>$S33*'[2]DISTRIBUCION ANUAL'!L34</f>
        <v>280000</v>
      </c>
      <c r="AH33" s="21">
        <f>$S33*'[2]DISTRIBUCION ANUAL'!M34</f>
        <v>0</v>
      </c>
      <c r="AI33" s="21">
        <f>$S33*'[2]DISTRIBUCION ANUAL'!N34</f>
        <v>0</v>
      </c>
      <c r="AJ33" s="21">
        <f>$S33*'[2]DISTRIBUCION ANUAL'!O34</f>
        <v>0</v>
      </c>
      <c r="AK33" s="21">
        <f>$S33*'[2]DISTRIBUCION ANUAL'!P34</f>
        <v>0</v>
      </c>
      <c r="AM33" s="21">
        <f>$U33*'[2]DISTRIBUCION ANUAL'!L34</f>
        <v>105000</v>
      </c>
      <c r="AN33" s="21">
        <f>$U33*'[2]DISTRIBUCION ANUAL'!M34</f>
        <v>0</v>
      </c>
      <c r="AO33" s="21">
        <f>$U33*'[2]DISTRIBUCION ANUAL'!N34</f>
        <v>0</v>
      </c>
      <c r="AP33" s="21">
        <f>$U33*'[2]DISTRIBUCION ANUAL'!O34</f>
        <v>0</v>
      </c>
      <c r="AQ33" s="21">
        <f>$U33*'[2]DISTRIBUCION ANUAL'!P34</f>
        <v>0</v>
      </c>
    </row>
    <row r="34" spans="1:43" ht="28.5" x14ac:dyDescent="0.25">
      <c r="A34" t="s">
        <v>24</v>
      </c>
      <c r="B34" s="13">
        <v>26</v>
      </c>
      <c r="C34" s="14">
        <v>27</v>
      </c>
      <c r="D34" s="15" t="str">
        <f t="shared" si="11"/>
        <v>PI 2017-2021-27</v>
      </c>
      <c r="E34" s="36" t="s">
        <v>81</v>
      </c>
      <c r="F34" s="35" t="s">
        <v>82</v>
      </c>
      <c r="G34" s="38" t="s">
        <v>63</v>
      </c>
      <c r="H34" s="29">
        <v>2</v>
      </c>
      <c r="I34" s="16" t="s">
        <v>28</v>
      </c>
      <c r="J34" s="16" t="s">
        <v>35</v>
      </c>
      <c r="K34" s="27" t="s">
        <v>30</v>
      </c>
      <c r="L34" s="18">
        <f t="shared" si="1"/>
        <v>281820</v>
      </c>
      <c r="M34" s="19">
        <f>[1]ORDENADAS!L34*0.8</f>
        <v>48800</v>
      </c>
      <c r="N34" s="20">
        <f t="shared" ref="N34:N41" si="12">M34*$AC$4</f>
        <v>0</v>
      </c>
      <c r="O34" s="20">
        <v>0</v>
      </c>
      <c r="P34" s="21">
        <v>281820</v>
      </c>
      <c r="Q34" s="21">
        <f t="shared" si="3"/>
        <v>2066680</v>
      </c>
      <c r="R34" s="22">
        <f>[1]ORDENADAS!Q34*0.8</f>
        <v>97600</v>
      </c>
      <c r="S34" s="21">
        <f>[1]ORDENADAS!R34*0.8</f>
        <v>1503040</v>
      </c>
      <c r="T34" s="20">
        <f t="shared" si="4"/>
        <v>0</v>
      </c>
      <c r="U34" s="20">
        <f t="shared" si="5"/>
        <v>563640</v>
      </c>
      <c r="V34" s="23">
        <f>+$Q34*'[2]DISTRIBUCION ANUAL'!L35</f>
        <v>0</v>
      </c>
      <c r="W34" s="23">
        <f>+$Q34*'[2]DISTRIBUCION ANUAL'!M35</f>
        <v>2066680</v>
      </c>
      <c r="X34" s="23">
        <f>+$Q34*'[2]DISTRIBUCION ANUAL'!N35</f>
        <v>0</v>
      </c>
      <c r="Y34" s="23">
        <f>+$Q34*'[2]DISTRIBUCION ANUAL'!O35</f>
        <v>0</v>
      </c>
      <c r="Z34" s="23">
        <f>+$Q34*'[2]DISTRIBUCION ANUAL'!P35</f>
        <v>0</v>
      </c>
      <c r="AA34" s="28"/>
      <c r="AB34" s="3">
        <f t="shared" si="6"/>
        <v>2066680</v>
      </c>
      <c r="AC34" s="3">
        <f t="shared" si="7"/>
        <v>0</v>
      </c>
      <c r="AE34" s="3">
        <f t="shared" si="9"/>
        <v>2066680</v>
      </c>
      <c r="AF34" s="3">
        <f t="shared" si="10"/>
        <v>0</v>
      </c>
      <c r="AG34" s="21">
        <f>$S34*'[2]DISTRIBUCION ANUAL'!L35</f>
        <v>0</v>
      </c>
      <c r="AH34" s="21">
        <f>$S34*'[2]DISTRIBUCION ANUAL'!M35</f>
        <v>1503040</v>
      </c>
      <c r="AI34" s="21">
        <f>$S34*'[2]DISTRIBUCION ANUAL'!N35</f>
        <v>0</v>
      </c>
      <c r="AJ34" s="21">
        <f>$S34*'[2]DISTRIBUCION ANUAL'!O35</f>
        <v>0</v>
      </c>
      <c r="AK34" s="21">
        <f>$S34*'[2]DISTRIBUCION ANUAL'!P35</f>
        <v>0</v>
      </c>
      <c r="AM34" s="21">
        <f>$U34*'[2]DISTRIBUCION ANUAL'!L35</f>
        <v>0</v>
      </c>
      <c r="AN34" s="21">
        <f>$U34*'[2]DISTRIBUCION ANUAL'!M35</f>
        <v>563640</v>
      </c>
      <c r="AO34" s="21">
        <f>$U34*'[2]DISTRIBUCION ANUAL'!N35</f>
        <v>0</v>
      </c>
      <c r="AP34" s="21">
        <f>$U34*'[2]DISTRIBUCION ANUAL'!O35</f>
        <v>0</v>
      </c>
      <c r="AQ34" s="21">
        <f>$U34*'[2]DISTRIBUCION ANUAL'!P35</f>
        <v>0</v>
      </c>
    </row>
    <row r="35" spans="1:43" ht="28.5" x14ac:dyDescent="0.25">
      <c r="A35" t="s">
        <v>24</v>
      </c>
      <c r="B35" s="13">
        <v>27</v>
      </c>
      <c r="C35" s="14">
        <v>28</v>
      </c>
      <c r="D35" s="15" t="str">
        <f t="shared" si="11"/>
        <v>PI 2017-2021-28</v>
      </c>
      <c r="E35" s="36" t="s">
        <v>83</v>
      </c>
      <c r="F35" s="36" t="s">
        <v>84</v>
      </c>
      <c r="G35" s="38" t="s">
        <v>63</v>
      </c>
      <c r="H35" s="29">
        <v>2</v>
      </c>
      <c r="I35" s="16" t="s">
        <v>28</v>
      </c>
      <c r="J35" s="16" t="s">
        <v>49</v>
      </c>
      <c r="K35" s="27" t="s">
        <v>30</v>
      </c>
      <c r="L35" s="18">
        <f t="shared" si="1"/>
        <v>38500</v>
      </c>
      <c r="M35" s="19">
        <f>[1]ORDENADAS!L25*0.8</f>
        <v>8000</v>
      </c>
      <c r="N35" s="20">
        <f t="shared" si="12"/>
        <v>0</v>
      </c>
      <c r="O35" s="20">
        <v>0</v>
      </c>
      <c r="P35" s="21">
        <v>38500</v>
      </c>
      <c r="Q35" s="21">
        <f t="shared" si="3"/>
        <v>323400</v>
      </c>
      <c r="R35" s="22">
        <f>[1]ORDENADAS!Q25*0.8</f>
        <v>16000</v>
      </c>
      <c r="S35" s="21">
        <f>[1]ORDENADAS!R25*0.8</f>
        <v>246400</v>
      </c>
      <c r="T35" s="20">
        <f t="shared" si="4"/>
        <v>0</v>
      </c>
      <c r="U35" s="20">
        <f t="shared" si="5"/>
        <v>77000</v>
      </c>
      <c r="V35" s="23">
        <f>+$Q35*'[2]DISTRIBUCION ANUAL'!L36</f>
        <v>323400</v>
      </c>
      <c r="W35" s="23">
        <f>+$Q35*'[2]DISTRIBUCION ANUAL'!M36</f>
        <v>0</v>
      </c>
      <c r="X35" s="23">
        <f>+$Q35*'[2]DISTRIBUCION ANUAL'!N36</f>
        <v>0</v>
      </c>
      <c r="Y35" s="23">
        <f>+$Q35*'[2]DISTRIBUCION ANUAL'!O36</f>
        <v>0</v>
      </c>
      <c r="Z35" s="23">
        <f>+$Q35*'[2]DISTRIBUCION ANUAL'!P36</f>
        <v>0</v>
      </c>
      <c r="AA35" s="28"/>
      <c r="AB35" s="3">
        <f t="shared" si="6"/>
        <v>323400</v>
      </c>
      <c r="AC35" s="3">
        <f t="shared" si="7"/>
        <v>0</v>
      </c>
      <c r="AE35" s="3">
        <f t="shared" si="9"/>
        <v>323400</v>
      </c>
      <c r="AF35" s="3">
        <f t="shared" si="10"/>
        <v>0</v>
      </c>
      <c r="AG35" s="21">
        <f>$S35*'[2]DISTRIBUCION ANUAL'!L36</f>
        <v>246400</v>
      </c>
      <c r="AH35" s="21">
        <f>$S35*'[2]DISTRIBUCION ANUAL'!M36</f>
        <v>0</v>
      </c>
      <c r="AI35" s="21">
        <f>$S35*'[2]DISTRIBUCION ANUAL'!N36</f>
        <v>0</v>
      </c>
      <c r="AJ35" s="21">
        <f>$S35*'[2]DISTRIBUCION ANUAL'!O36</f>
        <v>0</v>
      </c>
      <c r="AK35" s="21">
        <f>$S35*'[2]DISTRIBUCION ANUAL'!P36</f>
        <v>0</v>
      </c>
      <c r="AM35" s="21">
        <f>$U35*'[2]DISTRIBUCION ANUAL'!L36</f>
        <v>77000</v>
      </c>
      <c r="AN35" s="21">
        <f>$U35*'[2]DISTRIBUCION ANUAL'!M36</f>
        <v>0</v>
      </c>
      <c r="AO35" s="21">
        <f>$U35*'[2]DISTRIBUCION ANUAL'!N36</f>
        <v>0</v>
      </c>
      <c r="AP35" s="21">
        <f>$U35*'[2]DISTRIBUCION ANUAL'!O36</f>
        <v>0</v>
      </c>
      <c r="AQ35" s="21">
        <f>$U35*'[2]DISTRIBUCION ANUAL'!P36</f>
        <v>0</v>
      </c>
    </row>
    <row r="36" spans="1:43" ht="28.5" x14ac:dyDescent="0.25">
      <c r="A36" t="s">
        <v>24</v>
      </c>
      <c r="B36" s="13">
        <v>28</v>
      </c>
      <c r="C36" s="14">
        <v>29</v>
      </c>
      <c r="D36" s="15" t="str">
        <f t="shared" si="11"/>
        <v>PI 2017-2021-29</v>
      </c>
      <c r="E36" s="35" t="s">
        <v>85</v>
      </c>
      <c r="F36" s="35" t="s">
        <v>86</v>
      </c>
      <c r="G36" s="38" t="s">
        <v>27</v>
      </c>
      <c r="H36" s="39">
        <v>5</v>
      </c>
      <c r="I36" s="37" t="s">
        <v>71</v>
      </c>
      <c r="J36" s="33" t="s">
        <v>35</v>
      </c>
      <c r="K36" s="40" t="s">
        <v>30</v>
      </c>
      <c r="L36" s="18">
        <f t="shared" si="1"/>
        <v>577500</v>
      </c>
      <c r="M36" s="19">
        <f>[1]ORDENADAS!L35*0.8</f>
        <v>100000</v>
      </c>
      <c r="N36" s="21">
        <f t="shared" si="12"/>
        <v>0</v>
      </c>
      <c r="O36" s="21">
        <v>0</v>
      </c>
      <c r="P36" s="21">
        <v>577500</v>
      </c>
      <c r="Q36" s="21">
        <f t="shared" si="3"/>
        <v>10587500</v>
      </c>
      <c r="R36" s="22">
        <f>[1]ORDENADAS!Q35*0.8</f>
        <v>500000</v>
      </c>
      <c r="S36" s="21">
        <f>[1]ORDENADAS!R35*0.8</f>
        <v>7700000</v>
      </c>
      <c r="T36" s="21">
        <f t="shared" si="4"/>
        <v>0</v>
      </c>
      <c r="U36" s="21">
        <f t="shared" si="5"/>
        <v>2887500</v>
      </c>
      <c r="V36" s="23">
        <f>+$Q36*'[2]DISTRIBUCION ANUAL'!L37</f>
        <v>4235000</v>
      </c>
      <c r="W36" s="23">
        <f>+$Q36*'[2]DISTRIBUCION ANUAL'!M37</f>
        <v>2117500</v>
      </c>
      <c r="X36" s="23">
        <f>+$Q36*'[2]DISTRIBUCION ANUAL'!N37</f>
        <v>0</v>
      </c>
      <c r="Y36" s="23">
        <f>+$Q36*'[2]DISTRIBUCION ANUAL'!O37</f>
        <v>0</v>
      </c>
      <c r="Z36" s="23">
        <f>+$Q36*'[2]DISTRIBUCION ANUAL'!P37</f>
        <v>4235000</v>
      </c>
      <c r="AA36" s="41"/>
      <c r="AB36" s="3">
        <f t="shared" si="6"/>
        <v>10587500</v>
      </c>
      <c r="AC36" s="3">
        <f t="shared" si="7"/>
        <v>0</v>
      </c>
      <c r="AE36" s="3">
        <f t="shared" si="9"/>
        <v>10587500</v>
      </c>
      <c r="AF36" s="3">
        <f t="shared" si="10"/>
        <v>0</v>
      </c>
      <c r="AG36" s="21">
        <f>$S36*'[2]DISTRIBUCION ANUAL'!L37</f>
        <v>3080000</v>
      </c>
      <c r="AH36" s="21">
        <f>$S36*'[2]DISTRIBUCION ANUAL'!M37</f>
        <v>1540000</v>
      </c>
      <c r="AI36" s="21">
        <f>$S36*'[2]DISTRIBUCION ANUAL'!N37</f>
        <v>0</v>
      </c>
      <c r="AJ36" s="21">
        <f>$S36*'[2]DISTRIBUCION ANUAL'!O37</f>
        <v>0</v>
      </c>
      <c r="AK36" s="21">
        <f>$S36*'[2]DISTRIBUCION ANUAL'!P37</f>
        <v>3080000</v>
      </c>
      <c r="AM36" s="21">
        <f>$U36*'[2]DISTRIBUCION ANUAL'!L37</f>
        <v>1155000</v>
      </c>
      <c r="AN36" s="21">
        <f>$U36*'[2]DISTRIBUCION ANUAL'!M37</f>
        <v>577500</v>
      </c>
      <c r="AO36" s="21">
        <f>$U36*'[2]DISTRIBUCION ANUAL'!N37</f>
        <v>0</v>
      </c>
      <c r="AP36" s="21">
        <f>$U36*'[2]DISTRIBUCION ANUAL'!O37</f>
        <v>0</v>
      </c>
      <c r="AQ36" s="21">
        <f>$U36*'[2]DISTRIBUCION ANUAL'!P37</f>
        <v>1155000</v>
      </c>
    </row>
    <row r="37" spans="1:43" ht="28.5" x14ac:dyDescent="0.25">
      <c r="A37" t="s">
        <v>24</v>
      </c>
      <c r="B37" s="13">
        <v>29</v>
      </c>
      <c r="C37" s="14">
        <v>30</v>
      </c>
      <c r="D37" s="15" t="str">
        <f t="shared" si="11"/>
        <v>PI 2017-2021-30</v>
      </c>
      <c r="E37" s="35" t="s">
        <v>87</v>
      </c>
      <c r="F37" s="35" t="s">
        <v>88</v>
      </c>
      <c r="G37" s="38" t="s">
        <v>63</v>
      </c>
      <c r="H37" s="39">
        <v>3</v>
      </c>
      <c r="I37" s="16" t="s">
        <v>71</v>
      </c>
      <c r="J37" s="33" t="s">
        <v>89</v>
      </c>
      <c r="K37" s="40" t="s">
        <v>30</v>
      </c>
      <c r="L37" s="18">
        <f t="shared" si="1"/>
        <v>173250</v>
      </c>
      <c r="M37" s="19">
        <f>[1]ORDENADAS!L8*0.8</f>
        <v>36000</v>
      </c>
      <c r="N37" s="21">
        <f t="shared" si="12"/>
        <v>0</v>
      </c>
      <c r="O37" s="21">
        <v>0</v>
      </c>
      <c r="P37" s="21">
        <v>173250</v>
      </c>
      <c r="Q37" s="21">
        <f t="shared" si="3"/>
        <v>519750</v>
      </c>
      <c r="R37" s="22">
        <f>[1]ORDENADAS!Q8*0.8</f>
        <v>108000</v>
      </c>
      <c r="S37" s="21">
        <f>H37*N37</f>
        <v>0</v>
      </c>
      <c r="T37" s="21">
        <f t="shared" si="4"/>
        <v>0</v>
      </c>
      <c r="U37" s="21">
        <f t="shared" si="5"/>
        <v>519750</v>
      </c>
      <c r="V37" s="23">
        <f>+$Q37*'[2]DISTRIBUCION ANUAL'!L38</f>
        <v>173250</v>
      </c>
      <c r="W37" s="23">
        <f>+$Q37*'[2]DISTRIBUCION ANUAL'!M38</f>
        <v>0</v>
      </c>
      <c r="X37" s="23">
        <f>+$Q37*'[2]DISTRIBUCION ANUAL'!N38</f>
        <v>173250</v>
      </c>
      <c r="Y37" s="23">
        <f>+$Q37*'[2]DISTRIBUCION ANUAL'!O38</f>
        <v>0</v>
      </c>
      <c r="Z37" s="23">
        <f>+$Q37*'[2]DISTRIBUCION ANUAL'!P38</f>
        <v>173250</v>
      </c>
      <c r="AA37" s="41"/>
      <c r="AB37" s="3">
        <f t="shared" si="6"/>
        <v>519750</v>
      </c>
      <c r="AC37" s="3">
        <f t="shared" si="7"/>
        <v>0</v>
      </c>
      <c r="AE37" s="3">
        <f t="shared" si="9"/>
        <v>519750</v>
      </c>
      <c r="AF37" s="3">
        <f t="shared" si="10"/>
        <v>0</v>
      </c>
      <c r="AG37" s="21">
        <f>$S37*'[2]DISTRIBUCION ANUAL'!L38</f>
        <v>0</v>
      </c>
      <c r="AH37" s="21">
        <f>$S37*'[2]DISTRIBUCION ANUAL'!M38</f>
        <v>0</v>
      </c>
      <c r="AI37" s="21">
        <f>$S37*'[2]DISTRIBUCION ANUAL'!N38</f>
        <v>0</v>
      </c>
      <c r="AJ37" s="21">
        <f>$S37*'[2]DISTRIBUCION ANUAL'!O38</f>
        <v>0</v>
      </c>
      <c r="AK37" s="21">
        <f>$S37*'[2]DISTRIBUCION ANUAL'!P38</f>
        <v>0</v>
      </c>
      <c r="AM37" s="21">
        <f>$U37*'[2]DISTRIBUCION ANUAL'!L38</f>
        <v>173250</v>
      </c>
      <c r="AN37" s="21">
        <f>$U37*'[2]DISTRIBUCION ANUAL'!M38</f>
        <v>0</v>
      </c>
      <c r="AO37" s="21">
        <f>$U37*'[2]DISTRIBUCION ANUAL'!N38</f>
        <v>173250</v>
      </c>
      <c r="AP37" s="21">
        <f>$U37*'[2]DISTRIBUCION ANUAL'!O38</f>
        <v>0</v>
      </c>
      <c r="AQ37" s="21">
        <f>$U37*'[2]DISTRIBUCION ANUAL'!P38</f>
        <v>173250</v>
      </c>
    </row>
    <row r="38" spans="1:43" ht="28.5" x14ac:dyDescent="0.25">
      <c r="A38" s="42" t="s">
        <v>24</v>
      </c>
      <c r="B38" s="13">
        <v>30</v>
      </c>
      <c r="C38" s="14">
        <v>31</v>
      </c>
      <c r="D38" s="15" t="str">
        <f t="shared" si="11"/>
        <v>PI 2017-2021-31</v>
      </c>
      <c r="E38" s="35" t="s">
        <v>90</v>
      </c>
      <c r="F38" s="35" t="s">
        <v>91</v>
      </c>
      <c r="G38" s="38" t="s">
        <v>63</v>
      </c>
      <c r="H38" s="39">
        <v>1</v>
      </c>
      <c r="I38" s="37" t="s">
        <v>71</v>
      </c>
      <c r="J38" s="33" t="s">
        <v>89</v>
      </c>
      <c r="K38" s="40" t="s">
        <v>30</v>
      </c>
      <c r="L38" s="18">
        <f t="shared" si="1"/>
        <v>415800</v>
      </c>
      <c r="M38" s="19">
        <f>[1]ORDENADAS!L9*0.8</f>
        <v>72000</v>
      </c>
      <c r="N38" s="21">
        <f t="shared" si="12"/>
        <v>0</v>
      </c>
      <c r="O38" s="21">
        <v>0</v>
      </c>
      <c r="P38" s="21">
        <v>415800</v>
      </c>
      <c r="Q38" s="21">
        <f t="shared" si="3"/>
        <v>1524600</v>
      </c>
      <c r="R38" s="22">
        <f>[1]ORDENADAS!Q9*0.8</f>
        <v>72000</v>
      </c>
      <c r="S38" s="21">
        <f>[1]ORDENADAS!R9*0.8</f>
        <v>1108800</v>
      </c>
      <c r="T38" s="21">
        <f t="shared" si="4"/>
        <v>0</v>
      </c>
      <c r="U38" s="21">
        <f t="shared" si="5"/>
        <v>415800</v>
      </c>
      <c r="V38" s="23">
        <f>+$Q38*'[2]DISTRIBUCION ANUAL'!L39</f>
        <v>66984.098076915499</v>
      </c>
      <c r="W38" s="23">
        <f>+$Q38*'[2]DISTRIBUCION ANUAL'!M39</f>
        <v>745907.71538460022</v>
      </c>
      <c r="X38" s="23">
        <f>+$Q38*'[2]DISTRIBUCION ANUAL'!N39</f>
        <v>537147.55769230775</v>
      </c>
      <c r="Y38" s="23">
        <f>+$Q38*'[2]DISTRIBUCION ANUAL'!O39</f>
        <v>162757.43846152836</v>
      </c>
      <c r="Z38" s="23">
        <f>+$Q38*'[2]DISTRIBUCION ANUAL'!P39</f>
        <v>11803.190384610341</v>
      </c>
      <c r="AA38" s="41"/>
      <c r="AB38" s="3">
        <f t="shared" si="6"/>
        <v>1524599.9999999623</v>
      </c>
      <c r="AC38" s="3">
        <f t="shared" si="7"/>
        <v>-3.771856427192688E-8</v>
      </c>
      <c r="AE38" s="3">
        <f t="shared" si="9"/>
        <v>1524599.9999999623</v>
      </c>
      <c r="AF38" s="43">
        <f t="shared" si="10"/>
        <v>-3.771856427192688E-8</v>
      </c>
      <c r="AG38" s="21">
        <f>$S38*'[2]DISTRIBUCION ANUAL'!L39</f>
        <v>48715.707692302189</v>
      </c>
      <c r="AH38" s="21">
        <f>$S38*'[2]DISTRIBUCION ANUAL'!M39</f>
        <v>542478.33846152748</v>
      </c>
      <c r="AI38" s="21">
        <f>$S38*'[2]DISTRIBUCION ANUAL'!N39</f>
        <v>390652.76923076925</v>
      </c>
      <c r="AJ38" s="21">
        <f>$S38*'[2]DISTRIBUCION ANUAL'!O39</f>
        <v>118369.0461538388</v>
      </c>
      <c r="AK38" s="21">
        <f>$S38*'[2]DISTRIBUCION ANUAL'!P39</f>
        <v>8584.1384615347924</v>
      </c>
      <c r="AM38" s="21">
        <f>$U38*'[2]DISTRIBUCION ANUAL'!L39</f>
        <v>18268.390384613322</v>
      </c>
      <c r="AN38" s="21">
        <f>$U38*'[2]DISTRIBUCION ANUAL'!M39</f>
        <v>203429.37692307279</v>
      </c>
      <c r="AO38" s="21">
        <f>$U38*'[2]DISTRIBUCION ANUAL'!N39</f>
        <v>146494.78846153847</v>
      </c>
      <c r="AP38" s="21">
        <f>$U38*'[2]DISTRIBUCION ANUAL'!O39</f>
        <v>44388.392307689552</v>
      </c>
      <c r="AQ38" s="21">
        <f>$U38*'[2]DISTRIBUCION ANUAL'!P39</f>
        <v>3219.0519230755476</v>
      </c>
    </row>
    <row r="39" spans="1:43" s="42" customFormat="1" ht="28.5" x14ac:dyDescent="0.25">
      <c r="A39" t="s">
        <v>24</v>
      </c>
      <c r="B39" s="13">
        <v>31</v>
      </c>
      <c r="C39" s="14">
        <v>32</v>
      </c>
      <c r="D39" s="15" t="str">
        <f t="shared" si="11"/>
        <v>PI 2017-2021-32</v>
      </c>
      <c r="E39" s="35" t="s">
        <v>92</v>
      </c>
      <c r="F39" s="35" t="s">
        <v>93</v>
      </c>
      <c r="G39" s="38" t="s">
        <v>63</v>
      </c>
      <c r="H39" s="39">
        <v>1</v>
      </c>
      <c r="I39" s="37" t="s">
        <v>71</v>
      </c>
      <c r="J39" s="33" t="s">
        <v>89</v>
      </c>
      <c r="K39" s="40" t="s">
        <v>30</v>
      </c>
      <c r="L39" s="18">
        <f t="shared" si="1"/>
        <v>38500</v>
      </c>
      <c r="M39" s="19">
        <f>[1]ORDENADAS!L10*0.8</f>
        <v>8000</v>
      </c>
      <c r="N39" s="21">
        <f t="shared" si="12"/>
        <v>0</v>
      </c>
      <c r="O39" s="21">
        <v>0</v>
      </c>
      <c r="P39" s="21">
        <v>38500</v>
      </c>
      <c r="Q39" s="21">
        <f t="shared" si="3"/>
        <v>161700</v>
      </c>
      <c r="R39" s="22">
        <f>[1]ORDENADAS!Q10*0.8</f>
        <v>8000</v>
      </c>
      <c r="S39" s="21">
        <f>[1]ORDENADAS!R10*0.8</f>
        <v>123200</v>
      </c>
      <c r="T39" s="21">
        <f t="shared" si="4"/>
        <v>0</v>
      </c>
      <c r="U39" s="21">
        <f t="shared" si="5"/>
        <v>38500</v>
      </c>
      <c r="V39" s="23">
        <f>+$Q39*'[2]DISTRIBUCION ANUAL'!L40</f>
        <v>161700</v>
      </c>
      <c r="W39" s="23">
        <f>+$Q39*'[2]DISTRIBUCION ANUAL'!M40</f>
        <v>0</v>
      </c>
      <c r="X39" s="23">
        <f>+$Q39*'[2]DISTRIBUCION ANUAL'!N40</f>
        <v>0</v>
      </c>
      <c r="Y39" s="23">
        <f>+$Q39*'[2]DISTRIBUCION ANUAL'!O40</f>
        <v>0</v>
      </c>
      <c r="Z39" s="23">
        <f>+$Q39*'[2]DISTRIBUCION ANUAL'!P40</f>
        <v>0</v>
      </c>
      <c r="AA39" s="41"/>
      <c r="AB39" s="3">
        <f t="shared" si="6"/>
        <v>161700</v>
      </c>
      <c r="AC39" s="3">
        <f t="shared" si="7"/>
        <v>0</v>
      </c>
      <c r="AD39"/>
      <c r="AE39" s="3">
        <f t="shared" si="9"/>
        <v>161700</v>
      </c>
      <c r="AF39" s="3">
        <f t="shared" si="10"/>
        <v>0</v>
      </c>
      <c r="AG39" s="21">
        <f>$S39*'[2]DISTRIBUCION ANUAL'!L40</f>
        <v>123200</v>
      </c>
      <c r="AH39" s="21">
        <f>$S39*'[2]DISTRIBUCION ANUAL'!M40</f>
        <v>0</v>
      </c>
      <c r="AI39" s="21">
        <f>$S39*'[2]DISTRIBUCION ANUAL'!N40</f>
        <v>0</v>
      </c>
      <c r="AJ39" s="21">
        <f>$S39*'[2]DISTRIBUCION ANUAL'!O40</f>
        <v>0</v>
      </c>
      <c r="AK39" s="21">
        <f>$S39*'[2]DISTRIBUCION ANUAL'!P40</f>
        <v>0</v>
      </c>
      <c r="AM39" s="21">
        <f>$U39*'[2]DISTRIBUCION ANUAL'!L40</f>
        <v>38500</v>
      </c>
      <c r="AN39" s="21">
        <f>$U39*'[2]DISTRIBUCION ANUAL'!M40</f>
        <v>0</v>
      </c>
      <c r="AO39" s="21">
        <f>$U39*'[2]DISTRIBUCION ANUAL'!N40</f>
        <v>0</v>
      </c>
      <c r="AP39" s="21">
        <f>$U39*'[2]DISTRIBUCION ANUAL'!O40</f>
        <v>0</v>
      </c>
      <c r="AQ39" s="21">
        <f>$U39*'[2]DISTRIBUCION ANUAL'!P40</f>
        <v>0</v>
      </c>
    </row>
    <row r="40" spans="1:43" ht="28.5" x14ac:dyDescent="0.25">
      <c r="A40" t="s">
        <v>24</v>
      </c>
      <c r="B40" s="13">
        <v>32</v>
      </c>
      <c r="C40" s="14">
        <v>33</v>
      </c>
      <c r="D40" s="15" t="str">
        <f t="shared" si="11"/>
        <v>PI 2017-2021-33</v>
      </c>
      <c r="E40" s="35" t="s">
        <v>94</v>
      </c>
      <c r="F40" s="35" t="s">
        <v>95</v>
      </c>
      <c r="G40" s="38" t="s">
        <v>27</v>
      </c>
      <c r="H40" s="39">
        <v>4</v>
      </c>
      <c r="I40" s="16" t="s">
        <v>28</v>
      </c>
      <c r="J40" s="33" t="s">
        <v>89</v>
      </c>
      <c r="K40" s="40" t="s">
        <v>30</v>
      </c>
      <c r="L40" s="18">
        <f t="shared" si="1"/>
        <v>152460</v>
      </c>
      <c r="M40" s="19">
        <f>[1]ORDENADAS!L11*0.8</f>
        <v>26400</v>
      </c>
      <c r="N40" s="21">
        <f t="shared" si="12"/>
        <v>0</v>
      </c>
      <c r="O40" s="21">
        <v>0</v>
      </c>
      <c r="P40" s="21">
        <v>152460</v>
      </c>
      <c r="Q40" s="21">
        <f t="shared" si="3"/>
        <v>2236080</v>
      </c>
      <c r="R40" s="22">
        <f>[1]ORDENADAS!Q11*0.8</f>
        <v>105600</v>
      </c>
      <c r="S40" s="21">
        <f>[1]ORDENADAS!R11*0.8</f>
        <v>1626240</v>
      </c>
      <c r="T40" s="21">
        <f t="shared" si="4"/>
        <v>0</v>
      </c>
      <c r="U40" s="21">
        <f t="shared" si="5"/>
        <v>609840</v>
      </c>
      <c r="V40" s="23">
        <f>+$Q40*'[2]DISTRIBUCION ANUAL'!L41</f>
        <v>1118040</v>
      </c>
      <c r="W40" s="23">
        <f>+$Q40*'[2]DISTRIBUCION ANUAL'!M41</f>
        <v>559020</v>
      </c>
      <c r="X40" s="23">
        <f>+$Q40*'[2]DISTRIBUCION ANUAL'!N41</f>
        <v>0</v>
      </c>
      <c r="Y40" s="23">
        <f>+$Q40*'[2]DISTRIBUCION ANUAL'!O41</f>
        <v>0</v>
      </c>
      <c r="Z40" s="23">
        <f>+$Q40*'[2]DISTRIBUCION ANUAL'!P41</f>
        <v>559020</v>
      </c>
      <c r="AA40" s="41"/>
      <c r="AB40" s="3">
        <f t="shared" si="6"/>
        <v>2236080</v>
      </c>
      <c r="AC40" s="3">
        <f t="shared" si="7"/>
        <v>0</v>
      </c>
      <c r="AE40" s="3">
        <f t="shared" si="9"/>
        <v>2236080</v>
      </c>
      <c r="AF40" s="3">
        <f t="shared" si="10"/>
        <v>0</v>
      </c>
      <c r="AG40" s="21">
        <f>$S40*'[2]DISTRIBUCION ANUAL'!L41</f>
        <v>813120</v>
      </c>
      <c r="AH40" s="21">
        <f>$S40*'[2]DISTRIBUCION ANUAL'!M41</f>
        <v>406560</v>
      </c>
      <c r="AI40" s="21">
        <f>$S40*'[2]DISTRIBUCION ANUAL'!N41</f>
        <v>0</v>
      </c>
      <c r="AJ40" s="21">
        <f>$S40*'[2]DISTRIBUCION ANUAL'!O41</f>
        <v>0</v>
      </c>
      <c r="AK40" s="21">
        <f>$S40*'[2]DISTRIBUCION ANUAL'!P41</f>
        <v>406560</v>
      </c>
      <c r="AM40" s="21">
        <f>$U40*'[2]DISTRIBUCION ANUAL'!L41</f>
        <v>304920</v>
      </c>
      <c r="AN40" s="21">
        <f>$U40*'[2]DISTRIBUCION ANUAL'!M41</f>
        <v>152460</v>
      </c>
      <c r="AO40" s="21">
        <f>$U40*'[2]DISTRIBUCION ANUAL'!N41</f>
        <v>0</v>
      </c>
      <c r="AP40" s="21">
        <f>$U40*'[2]DISTRIBUCION ANUAL'!O41</f>
        <v>0</v>
      </c>
      <c r="AQ40" s="21">
        <f>$U40*'[2]DISTRIBUCION ANUAL'!P41</f>
        <v>152460</v>
      </c>
    </row>
    <row r="41" spans="1:43" ht="28.5" x14ac:dyDescent="0.25">
      <c r="A41" t="s">
        <v>96</v>
      </c>
      <c r="B41" s="13">
        <v>33</v>
      </c>
      <c r="C41" s="14">
        <v>34</v>
      </c>
      <c r="D41" s="15" t="str">
        <f t="shared" si="11"/>
        <v>PI 2017-2021-34</v>
      </c>
      <c r="E41" s="35" t="s">
        <v>97</v>
      </c>
      <c r="F41" s="35" t="s">
        <v>98</v>
      </c>
      <c r="G41" s="44" t="s">
        <v>63</v>
      </c>
      <c r="H41" s="39">
        <v>1</v>
      </c>
      <c r="I41" s="37" t="s">
        <v>71</v>
      </c>
      <c r="J41" s="33" t="s">
        <v>89</v>
      </c>
      <c r="K41" s="40" t="s">
        <v>30</v>
      </c>
      <c r="L41" s="18">
        <f t="shared" si="1"/>
        <v>24640</v>
      </c>
      <c r="M41" s="19">
        <f>[1]ORDENADAS!L12*0.8</f>
        <v>25600</v>
      </c>
      <c r="N41" s="21">
        <f t="shared" si="12"/>
        <v>0</v>
      </c>
      <c r="O41" s="21">
        <v>0</v>
      </c>
      <c r="P41" s="21">
        <v>24640</v>
      </c>
      <c r="Q41" s="21">
        <f t="shared" si="3"/>
        <v>418880</v>
      </c>
      <c r="R41" s="22">
        <f>[1]ORDENADAS!Q12*0.8</f>
        <v>25600</v>
      </c>
      <c r="S41" s="21">
        <f>[1]ORDENADAS!R12*0.8</f>
        <v>394240</v>
      </c>
      <c r="T41" s="21">
        <f t="shared" si="4"/>
        <v>0</v>
      </c>
      <c r="U41" s="21">
        <f t="shared" si="5"/>
        <v>24640</v>
      </c>
      <c r="V41" s="23">
        <f>+$Q41*'[2]DISTRIBUCION ANUAL'!L42</f>
        <v>418880</v>
      </c>
      <c r="W41" s="23">
        <f>+$Q41*'[2]DISTRIBUCION ANUAL'!M42</f>
        <v>0</v>
      </c>
      <c r="X41" s="23">
        <f>+$Q41*'[2]DISTRIBUCION ANUAL'!N42</f>
        <v>0</v>
      </c>
      <c r="Y41" s="23">
        <f>+$Q41*'[2]DISTRIBUCION ANUAL'!O42</f>
        <v>0</v>
      </c>
      <c r="Z41" s="23">
        <f>+$Q41*'[2]DISTRIBUCION ANUAL'!P42</f>
        <v>0</v>
      </c>
      <c r="AA41" s="41"/>
      <c r="AB41" s="3">
        <f t="shared" si="6"/>
        <v>418880</v>
      </c>
      <c r="AC41" s="3">
        <f t="shared" si="7"/>
        <v>0</v>
      </c>
      <c r="AE41" s="3">
        <f t="shared" si="9"/>
        <v>418880</v>
      </c>
      <c r="AF41" s="3">
        <f t="shared" si="10"/>
        <v>0</v>
      </c>
      <c r="AG41" s="21">
        <f>$S41*'[2]DISTRIBUCION ANUAL'!L42</f>
        <v>394240</v>
      </c>
      <c r="AH41" s="21">
        <f>$S41*'[2]DISTRIBUCION ANUAL'!M42</f>
        <v>0</v>
      </c>
      <c r="AI41" s="21">
        <f>$S41*'[2]DISTRIBUCION ANUAL'!N42</f>
        <v>0</v>
      </c>
      <c r="AJ41" s="21">
        <f>$S41*'[2]DISTRIBUCION ANUAL'!O42</f>
        <v>0</v>
      </c>
      <c r="AK41" s="21">
        <f>$S41*'[2]DISTRIBUCION ANUAL'!P42</f>
        <v>0</v>
      </c>
      <c r="AM41" s="21">
        <f>$U41*'[2]DISTRIBUCION ANUAL'!L42</f>
        <v>24640</v>
      </c>
      <c r="AN41" s="21">
        <f>$U41*'[2]DISTRIBUCION ANUAL'!M42</f>
        <v>0</v>
      </c>
      <c r="AO41" s="21">
        <f>$U41*'[2]DISTRIBUCION ANUAL'!N42</f>
        <v>0</v>
      </c>
      <c r="AP41" s="21">
        <f>$U41*'[2]DISTRIBUCION ANUAL'!O42</f>
        <v>0</v>
      </c>
      <c r="AQ41" s="21">
        <f>$U41*'[2]DISTRIBUCION ANUAL'!P42</f>
        <v>0</v>
      </c>
    </row>
    <row r="42" spans="1:43" ht="28.5" x14ac:dyDescent="0.25">
      <c r="A42" t="s">
        <v>24</v>
      </c>
      <c r="B42" s="13">
        <v>34</v>
      </c>
      <c r="C42" s="45">
        <v>35</v>
      </c>
      <c r="D42" s="15" t="str">
        <f t="shared" si="11"/>
        <v>PI 2017-2021-35</v>
      </c>
      <c r="E42" s="33" t="s">
        <v>99</v>
      </c>
      <c r="F42" s="33" t="s">
        <v>100</v>
      </c>
      <c r="G42" s="45" t="s">
        <v>27</v>
      </c>
      <c r="H42" s="45">
        <v>10</v>
      </c>
      <c r="I42" s="33" t="s">
        <v>68</v>
      </c>
      <c r="J42" s="33" t="s">
        <v>64</v>
      </c>
      <c r="K42" s="33" t="s">
        <v>30</v>
      </c>
      <c r="L42" s="18">
        <f t="shared" si="1"/>
        <v>80000</v>
      </c>
      <c r="M42" s="19">
        <f>[1]ORDENADAS!L53*0.8</f>
        <v>0</v>
      </c>
      <c r="N42" s="21">
        <v>32000</v>
      </c>
      <c r="O42" s="21">
        <v>0</v>
      </c>
      <c r="P42" s="21">
        <v>48000</v>
      </c>
      <c r="Q42" s="21">
        <f t="shared" si="3"/>
        <v>736000</v>
      </c>
      <c r="R42" s="22">
        <f>[1]ORDENADAS!Q53*0.8</f>
        <v>0</v>
      </c>
      <c r="S42" s="21">
        <f>[1]ORDENADAS!R53*0.8</f>
        <v>256000</v>
      </c>
      <c r="T42" s="21">
        <f t="shared" si="4"/>
        <v>0</v>
      </c>
      <c r="U42" s="21">
        <f t="shared" si="5"/>
        <v>480000</v>
      </c>
      <c r="V42" s="23">
        <f>+$Q42*'[2]DISTRIBUCION ANUAL'!L43</f>
        <v>147200</v>
      </c>
      <c r="W42" s="23">
        <f>+$Q42*'[2]DISTRIBUCION ANUAL'!M43</f>
        <v>0</v>
      </c>
      <c r="X42" s="23">
        <f>+$Q42*'[2]DISTRIBUCION ANUAL'!N43</f>
        <v>220800</v>
      </c>
      <c r="Y42" s="23">
        <f>+$Q42*'[2]DISTRIBUCION ANUAL'!O43</f>
        <v>220800</v>
      </c>
      <c r="Z42" s="23">
        <f>+$Q42*'[2]DISTRIBUCION ANUAL'!P43</f>
        <v>147200</v>
      </c>
      <c r="AA42" s="46"/>
      <c r="AB42" s="3">
        <f t="shared" si="6"/>
        <v>736000</v>
      </c>
      <c r="AC42" s="3">
        <f t="shared" si="7"/>
        <v>0</v>
      </c>
      <c r="AE42" s="3">
        <f t="shared" si="9"/>
        <v>736000</v>
      </c>
      <c r="AF42" s="3">
        <f t="shared" si="10"/>
        <v>0</v>
      </c>
      <c r="AG42" s="21">
        <f>$S42*'[2]DISTRIBUCION ANUAL'!L43</f>
        <v>51200</v>
      </c>
      <c r="AH42" s="21">
        <f>$S42*'[2]DISTRIBUCION ANUAL'!M43</f>
        <v>0</v>
      </c>
      <c r="AI42" s="21">
        <f>$S42*'[2]DISTRIBUCION ANUAL'!N43</f>
        <v>76800</v>
      </c>
      <c r="AJ42" s="21">
        <f>$S42*'[2]DISTRIBUCION ANUAL'!O43</f>
        <v>76800</v>
      </c>
      <c r="AK42" s="21">
        <f>$S42*'[2]DISTRIBUCION ANUAL'!P43</f>
        <v>51200</v>
      </c>
      <c r="AM42" s="21">
        <f>$U42*'[2]DISTRIBUCION ANUAL'!L43</f>
        <v>96000</v>
      </c>
      <c r="AN42" s="21">
        <f>$U42*'[2]DISTRIBUCION ANUAL'!M43</f>
        <v>0</v>
      </c>
      <c r="AO42" s="21">
        <f>$U42*'[2]DISTRIBUCION ANUAL'!N43</f>
        <v>144000</v>
      </c>
      <c r="AP42" s="21">
        <f>$U42*'[2]DISTRIBUCION ANUAL'!O43</f>
        <v>144000</v>
      </c>
      <c r="AQ42" s="21">
        <f>$U42*'[2]DISTRIBUCION ANUAL'!P43</f>
        <v>96000</v>
      </c>
    </row>
    <row r="43" spans="1:43" ht="28.5" x14ac:dyDescent="0.25">
      <c r="A43" t="s">
        <v>24</v>
      </c>
      <c r="B43" s="13">
        <v>35</v>
      </c>
      <c r="C43" s="14">
        <v>36</v>
      </c>
      <c r="D43" s="15" t="str">
        <f t="shared" si="11"/>
        <v>PI 2017-2021-36</v>
      </c>
      <c r="E43" s="33" t="s">
        <v>101</v>
      </c>
      <c r="F43" s="33" t="s">
        <v>102</v>
      </c>
      <c r="G43" s="45" t="s">
        <v>63</v>
      </c>
      <c r="H43" s="45">
        <v>1</v>
      </c>
      <c r="I43" s="33" t="s">
        <v>71</v>
      </c>
      <c r="J43" s="33" t="s">
        <v>64</v>
      </c>
      <c r="K43" s="33" t="s">
        <v>30</v>
      </c>
      <c r="L43" s="18">
        <f t="shared" si="1"/>
        <v>0</v>
      </c>
      <c r="M43" s="19">
        <f>[1]ORDENADAS!L48*0.8</f>
        <v>12000</v>
      </c>
      <c r="N43" s="21">
        <f t="shared" ref="N43:N50" si="13">M43*$AC$4</f>
        <v>0</v>
      </c>
      <c r="O43" s="21">
        <v>0</v>
      </c>
      <c r="P43" s="21">
        <v>0</v>
      </c>
      <c r="Q43" s="21">
        <f t="shared" si="3"/>
        <v>184800</v>
      </c>
      <c r="R43" s="22">
        <f>[1]ORDENADAS!Q48*0.8</f>
        <v>12000</v>
      </c>
      <c r="S43" s="21">
        <f>[1]ORDENADAS!R48*0.8</f>
        <v>184800</v>
      </c>
      <c r="T43" s="21">
        <f t="shared" si="4"/>
        <v>0</v>
      </c>
      <c r="U43" s="21">
        <f t="shared" si="5"/>
        <v>0</v>
      </c>
      <c r="V43" s="23">
        <f>+$Q43*'[2]DISTRIBUCION ANUAL'!L44</f>
        <v>184800</v>
      </c>
      <c r="W43" s="23">
        <f>+$Q43*'[2]DISTRIBUCION ANUAL'!M44</f>
        <v>0</v>
      </c>
      <c r="X43" s="23">
        <f>+$Q43*'[2]DISTRIBUCION ANUAL'!N44</f>
        <v>0</v>
      </c>
      <c r="Y43" s="23">
        <f>+$Q43*'[2]DISTRIBUCION ANUAL'!O44</f>
        <v>0</v>
      </c>
      <c r="Z43" s="23">
        <f>+$Q43*'[2]DISTRIBUCION ANUAL'!P44</f>
        <v>0</v>
      </c>
      <c r="AA43" s="41"/>
      <c r="AB43" s="3">
        <f t="shared" si="6"/>
        <v>184800</v>
      </c>
      <c r="AC43" s="3">
        <f t="shared" si="7"/>
        <v>0</v>
      </c>
      <c r="AE43" s="3">
        <f t="shared" si="9"/>
        <v>184800</v>
      </c>
      <c r="AF43" s="3">
        <f t="shared" si="10"/>
        <v>0</v>
      </c>
      <c r="AG43" s="21">
        <f>$S43*'[2]DISTRIBUCION ANUAL'!L44</f>
        <v>184800</v>
      </c>
      <c r="AH43" s="21">
        <f>$S43*'[2]DISTRIBUCION ANUAL'!M44</f>
        <v>0</v>
      </c>
      <c r="AI43" s="21">
        <f>$S43*'[2]DISTRIBUCION ANUAL'!N44</f>
        <v>0</v>
      </c>
      <c r="AJ43" s="21">
        <f>$S43*'[2]DISTRIBUCION ANUAL'!O44</f>
        <v>0</v>
      </c>
      <c r="AK43" s="21">
        <f>$S43*'[2]DISTRIBUCION ANUAL'!P44</f>
        <v>0</v>
      </c>
      <c r="AM43" s="21">
        <f>$U43*'[2]DISTRIBUCION ANUAL'!L44</f>
        <v>0</v>
      </c>
      <c r="AN43" s="21">
        <f>$U43*'[2]DISTRIBUCION ANUAL'!M44</f>
        <v>0</v>
      </c>
      <c r="AO43" s="21">
        <f>$U43*'[2]DISTRIBUCION ANUAL'!N44</f>
        <v>0</v>
      </c>
      <c r="AP43" s="21">
        <f>$U43*'[2]DISTRIBUCION ANUAL'!O44</f>
        <v>0</v>
      </c>
      <c r="AQ43" s="21">
        <f>$U43*'[2]DISTRIBUCION ANUAL'!P44</f>
        <v>0</v>
      </c>
    </row>
    <row r="44" spans="1:43" ht="28.5" x14ac:dyDescent="0.25">
      <c r="A44" t="s">
        <v>24</v>
      </c>
      <c r="B44" s="13">
        <v>36</v>
      </c>
      <c r="C44" s="14">
        <v>37</v>
      </c>
      <c r="D44" s="15" t="str">
        <f t="shared" si="11"/>
        <v>PI 2017-2021-37</v>
      </c>
      <c r="E44" s="35" t="s">
        <v>103</v>
      </c>
      <c r="F44" s="35" t="s">
        <v>104</v>
      </c>
      <c r="G44" s="38" t="s">
        <v>63</v>
      </c>
      <c r="H44" s="39">
        <v>1</v>
      </c>
      <c r="I44" s="37" t="s">
        <v>71</v>
      </c>
      <c r="J44" s="33" t="s">
        <v>89</v>
      </c>
      <c r="K44" s="40" t="s">
        <v>30</v>
      </c>
      <c r="L44" s="18">
        <f t="shared" si="1"/>
        <v>30800</v>
      </c>
      <c r="M44" s="19">
        <f>[1]ORDENADAS!L13*0.8</f>
        <v>8000</v>
      </c>
      <c r="N44" s="21">
        <f t="shared" si="13"/>
        <v>0</v>
      </c>
      <c r="O44" s="21">
        <v>0</v>
      </c>
      <c r="P44" s="21">
        <v>30800</v>
      </c>
      <c r="Q44" s="21">
        <f t="shared" si="3"/>
        <v>154000</v>
      </c>
      <c r="R44" s="22">
        <f>[1]ORDENADAS!Q13*0.8</f>
        <v>8000</v>
      </c>
      <c r="S44" s="21">
        <f>[1]ORDENADAS!R13*0.8</f>
        <v>123200</v>
      </c>
      <c r="T44" s="21">
        <f t="shared" si="4"/>
        <v>0</v>
      </c>
      <c r="U44" s="21">
        <f t="shared" si="5"/>
        <v>30800</v>
      </c>
      <c r="V44" s="23">
        <f>+$Q44*'[2]DISTRIBUCION ANUAL'!L45</f>
        <v>0</v>
      </c>
      <c r="W44" s="23">
        <f>+$Q44*'[2]DISTRIBUCION ANUAL'!M45</f>
        <v>0</v>
      </c>
      <c r="X44" s="23">
        <f>+$Q44*'[2]DISTRIBUCION ANUAL'!N45</f>
        <v>154000</v>
      </c>
      <c r="Y44" s="23">
        <f>+$Q44*'[2]DISTRIBUCION ANUAL'!O45</f>
        <v>0</v>
      </c>
      <c r="Z44" s="23">
        <f>+$Q44*'[2]DISTRIBUCION ANUAL'!P45</f>
        <v>0</v>
      </c>
      <c r="AA44" s="41"/>
      <c r="AB44" s="3">
        <f t="shared" si="6"/>
        <v>154000</v>
      </c>
      <c r="AC44" s="3">
        <f t="shared" si="7"/>
        <v>0</v>
      </c>
      <c r="AE44" s="3">
        <f t="shared" si="9"/>
        <v>154000</v>
      </c>
      <c r="AF44" s="3">
        <f t="shared" si="10"/>
        <v>0</v>
      </c>
      <c r="AG44" s="21">
        <f>$S44*'[2]DISTRIBUCION ANUAL'!L45</f>
        <v>0</v>
      </c>
      <c r="AH44" s="21">
        <f>$S44*'[2]DISTRIBUCION ANUAL'!M45</f>
        <v>0</v>
      </c>
      <c r="AI44" s="21">
        <f>$S44*'[2]DISTRIBUCION ANUAL'!N45</f>
        <v>123200</v>
      </c>
      <c r="AJ44" s="21">
        <f>$S44*'[2]DISTRIBUCION ANUAL'!O45</f>
        <v>0</v>
      </c>
      <c r="AK44" s="21">
        <f>$S44*'[2]DISTRIBUCION ANUAL'!P45</f>
        <v>0</v>
      </c>
      <c r="AM44" s="21">
        <f>$U44*'[2]DISTRIBUCION ANUAL'!L45</f>
        <v>0</v>
      </c>
      <c r="AN44" s="21">
        <f>$U44*'[2]DISTRIBUCION ANUAL'!M45</f>
        <v>0</v>
      </c>
      <c r="AO44" s="21">
        <f>$U44*'[2]DISTRIBUCION ANUAL'!N45</f>
        <v>30800</v>
      </c>
      <c r="AP44" s="21">
        <f>$U44*'[2]DISTRIBUCION ANUAL'!O45</f>
        <v>0</v>
      </c>
      <c r="AQ44" s="21">
        <f>$U44*'[2]DISTRIBUCION ANUAL'!P45</f>
        <v>0</v>
      </c>
    </row>
    <row r="45" spans="1:43" ht="28.5" x14ac:dyDescent="0.25">
      <c r="A45" t="s">
        <v>24</v>
      </c>
      <c r="B45" s="13">
        <v>37</v>
      </c>
      <c r="C45" s="14">
        <v>38</v>
      </c>
      <c r="D45" s="15" t="str">
        <f t="shared" si="11"/>
        <v>PI 2017-2021-38</v>
      </c>
      <c r="E45" s="35" t="s">
        <v>105</v>
      </c>
      <c r="F45" s="33" t="s">
        <v>106</v>
      </c>
      <c r="G45" s="45" t="s">
        <v>27</v>
      </c>
      <c r="H45" s="45">
        <v>3</v>
      </c>
      <c r="I45" s="33" t="s">
        <v>71</v>
      </c>
      <c r="J45" s="33" t="s">
        <v>89</v>
      </c>
      <c r="K45" s="33" t="s">
        <v>30</v>
      </c>
      <c r="L45" s="18">
        <f t="shared" si="1"/>
        <v>57750</v>
      </c>
      <c r="M45" s="19">
        <f>[1]ORDENADAS!L14*0.8</f>
        <v>12000</v>
      </c>
      <c r="N45" s="21">
        <f t="shared" si="13"/>
        <v>0</v>
      </c>
      <c r="O45" s="21">
        <v>0</v>
      </c>
      <c r="P45" s="21">
        <v>57750</v>
      </c>
      <c r="Q45" s="21">
        <f t="shared" si="3"/>
        <v>727650</v>
      </c>
      <c r="R45" s="22">
        <f>[1]ORDENADAS!Q14*0.8</f>
        <v>36000</v>
      </c>
      <c r="S45" s="21">
        <f>[1]ORDENADAS!R14*0.8</f>
        <v>554400</v>
      </c>
      <c r="T45" s="21">
        <f t="shared" si="4"/>
        <v>0</v>
      </c>
      <c r="U45" s="21">
        <f t="shared" si="5"/>
        <v>173250</v>
      </c>
      <c r="V45" s="23">
        <f>+$Q45*'[2]DISTRIBUCION ANUAL'!L46</f>
        <v>0</v>
      </c>
      <c r="W45" s="23">
        <f>+$Q45*'[2]DISTRIBUCION ANUAL'!M46</f>
        <v>727650</v>
      </c>
      <c r="X45" s="23">
        <f>+$Q45*'[2]DISTRIBUCION ANUAL'!N46</f>
        <v>0</v>
      </c>
      <c r="Y45" s="23">
        <f>+$Q45*'[2]DISTRIBUCION ANUAL'!O46</f>
        <v>0</v>
      </c>
      <c r="Z45" s="23">
        <f>+$Q45*'[2]DISTRIBUCION ANUAL'!P46</f>
        <v>0</v>
      </c>
      <c r="AA45" s="41"/>
      <c r="AB45" s="3">
        <f t="shared" si="6"/>
        <v>727650</v>
      </c>
      <c r="AC45" s="3">
        <f t="shared" si="7"/>
        <v>0</v>
      </c>
      <c r="AE45" s="3">
        <f t="shared" si="9"/>
        <v>727650</v>
      </c>
      <c r="AF45" s="3">
        <f t="shared" si="10"/>
        <v>0</v>
      </c>
      <c r="AG45" s="21">
        <f>$S45*'[2]DISTRIBUCION ANUAL'!L46</f>
        <v>0</v>
      </c>
      <c r="AH45" s="21">
        <f>$S45*'[2]DISTRIBUCION ANUAL'!M46</f>
        <v>554400</v>
      </c>
      <c r="AI45" s="21">
        <f>$S45*'[2]DISTRIBUCION ANUAL'!N46</f>
        <v>0</v>
      </c>
      <c r="AJ45" s="21">
        <f>$S45*'[2]DISTRIBUCION ANUAL'!O46</f>
        <v>0</v>
      </c>
      <c r="AK45" s="21">
        <f>$S45*'[2]DISTRIBUCION ANUAL'!P46</f>
        <v>0</v>
      </c>
      <c r="AM45" s="21">
        <f>$U45*'[2]DISTRIBUCION ANUAL'!L46</f>
        <v>0</v>
      </c>
      <c r="AN45" s="21">
        <f>$U45*'[2]DISTRIBUCION ANUAL'!M46</f>
        <v>173250</v>
      </c>
      <c r="AO45" s="21">
        <f>$U45*'[2]DISTRIBUCION ANUAL'!N46</f>
        <v>0</v>
      </c>
      <c r="AP45" s="21">
        <f>$U45*'[2]DISTRIBUCION ANUAL'!O46</f>
        <v>0</v>
      </c>
      <c r="AQ45" s="21">
        <f>$U45*'[2]DISTRIBUCION ANUAL'!P46</f>
        <v>0</v>
      </c>
    </row>
    <row r="46" spans="1:43" ht="28.5" x14ac:dyDescent="0.25">
      <c r="A46" t="s">
        <v>24</v>
      </c>
      <c r="B46" s="13">
        <v>38</v>
      </c>
      <c r="C46" s="14">
        <v>39</v>
      </c>
      <c r="D46" s="15" t="str">
        <f t="shared" si="11"/>
        <v>PI 2017-2021-39</v>
      </c>
      <c r="E46" s="33" t="s">
        <v>107</v>
      </c>
      <c r="F46" s="33" t="s">
        <v>108</v>
      </c>
      <c r="G46" s="45" t="s">
        <v>27</v>
      </c>
      <c r="H46" s="45">
        <v>3</v>
      </c>
      <c r="I46" s="33" t="s">
        <v>71</v>
      </c>
      <c r="J46" s="33" t="s">
        <v>89</v>
      </c>
      <c r="K46" s="33" t="s">
        <v>30</v>
      </c>
      <c r="L46" s="18">
        <f t="shared" si="1"/>
        <v>2464</v>
      </c>
      <c r="M46" s="19">
        <f>[1]ORDENADAS!L15*0.8</f>
        <v>2560</v>
      </c>
      <c r="N46" s="21">
        <f t="shared" si="13"/>
        <v>0</v>
      </c>
      <c r="O46" s="21">
        <v>0</v>
      </c>
      <c r="P46" s="21">
        <v>2464</v>
      </c>
      <c r="Q46" s="21">
        <f t="shared" si="3"/>
        <v>125664</v>
      </c>
      <c r="R46" s="22">
        <f>[1]ORDENADAS!Q15*0.8</f>
        <v>7680</v>
      </c>
      <c r="S46" s="21">
        <f>[1]ORDENADAS!R15*0.8</f>
        <v>118272</v>
      </c>
      <c r="T46" s="21">
        <f t="shared" si="4"/>
        <v>0</v>
      </c>
      <c r="U46" s="21">
        <f t="shared" si="5"/>
        <v>7392</v>
      </c>
      <c r="V46" s="23">
        <f>+$Q46*'[2]DISTRIBUCION ANUAL'!L47</f>
        <v>0</v>
      </c>
      <c r="W46" s="23">
        <f>+$Q46*'[2]DISTRIBUCION ANUAL'!M47</f>
        <v>0</v>
      </c>
      <c r="X46" s="23">
        <f>+$Q46*'[2]DISTRIBUCION ANUAL'!N47</f>
        <v>125664</v>
      </c>
      <c r="Y46" s="23">
        <f>+$Q46*'[2]DISTRIBUCION ANUAL'!O47</f>
        <v>0</v>
      </c>
      <c r="Z46" s="23">
        <f>+$Q46*'[2]DISTRIBUCION ANUAL'!P47</f>
        <v>0</v>
      </c>
      <c r="AA46" s="41"/>
      <c r="AB46" s="3">
        <f t="shared" si="6"/>
        <v>125664</v>
      </c>
      <c r="AC46" s="3">
        <f t="shared" si="7"/>
        <v>0</v>
      </c>
      <c r="AE46" s="3">
        <f t="shared" si="9"/>
        <v>125664</v>
      </c>
      <c r="AF46" s="3">
        <f t="shared" si="10"/>
        <v>0</v>
      </c>
      <c r="AG46" s="21">
        <f>$S46*'[2]DISTRIBUCION ANUAL'!L47</f>
        <v>0</v>
      </c>
      <c r="AH46" s="21">
        <f>$S46*'[2]DISTRIBUCION ANUAL'!M47</f>
        <v>0</v>
      </c>
      <c r="AI46" s="21">
        <f>$S46*'[2]DISTRIBUCION ANUAL'!N47</f>
        <v>118272</v>
      </c>
      <c r="AJ46" s="21">
        <f>$S46*'[2]DISTRIBUCION ANUAL'!O47</f>
        <v>0</v>
      </c>
      <c r="AK46" s="21">
        <f>$S46*'[2]DISTRIBUCION ANUAL'!P47</f>
        <v>0</v>
      </c>
      <c r="AM46" s="21">
        <f>$U46*'[2]DISTRIBUCION ANUAL'!L47</f>
        <v>0</v>
      </c>
      <c r="AN46" s="21">
        <f>$U46*'[2]DISTRIBUCION ANUAL'!M47</f>
        <v>0</v>
      </c>
      <c r="AO46" s="21">
        <f>$U46*'[2]DISTRIBUCION ANUAL'!N47</f>
        <v>7392</v>
      </c>
      <c r="AP46" s="21">
        <f>$U46*'[2]DISTRIBUCION ANUAL'!O47</f>
        <v>0</v>
      </c>
      <c r="AQ46" s="21">
        <f>$U46*'[2]DISTRIBUCION ANUAL'!P47</f>
        <v>0</v>
      </c>
    </row>
    <row r="47" spans="1:43" ht="28.5" x14ac:dyDescent="0.25">
      <c r="A47" t="s">
        <v>24</v>
      </c>
      <c r="B47" s="13">
        <v>39</v>
      </c>
      <c r="C47" s="14">
        <v>40</v>
      </c>
      <c r="D47" s="15" t="str">
        <f t="shared" si="11"/>
        <v>PI 2017-2021-40</v>
      </c>
      <c r="E47" s="33" t="s">
        <v>107</v>
      </c>
      <c r="F47" s="33" t="s">
        <v>109</v>
      </c>
      <c r="G47" s="45" t="s">
        <v>27</v>
      </c>
      <c r="H47" s="45">
        <v>8</v>
      </c>
      <c r="I47" s="33" t="s">
        <v>71</v>
      </c>
      <c r="J47" s="33" t="s">
        <v>89</v>
      </c>
      <c r="K47" s="33" t="s">
        <v>30</v>
      </c>
      <c r="L47" s="18">
        <f t="shared" si="1"/>
        <v>0</v>
      </c>
      <c r="M47" s="19">
        <f>[1]ORDENADAS!L16*0.8</f>
        <v>320</v>
      </c>
      <c r="N47" s="21">
        <f t="shared" si="13"/>
        <v>0</v>
      </c>
      <c r="O47" s="21">
        <v>0</v>
      </c>
      <c r="P47" s="21">
        <v>0</v>
      </c>
      <c r="Q47" s="21">
        <f t="shared" si="3"/>
        <v>39424</v>
      </c>
      <c r="R47" s="22">
        <f>[1]ORDENADAS!Q16*0.8</f>
        <v>2560</v>
      </c>
      <c r="S47" s="21">
        <f>[1]ORDENADAS!R16*0.8</f>
        <v>39424</v>
      </c>
      <c r="T47" s="21">
        <f t="shared" si="4"/>
        <v>0</v>
      </c>
      <c r="U47" s="21">
        <f t="shared" si="5"/>
        <v>0</v>
      </c>
      <c r="V47" s="23">
        <f>+$Q47*'[2]DISTRIBUCION ANUAL'!L48</f>
        <v>19712</v>
      </c>
      <c r="W47" s="23">
        <f>+$Q47*'[2]DISTRIBUCION ANUAL'!M48</f>
        <v>19712</v>
      </c>
      <c r="X47" s="23">
        <f>+$Q47*'[2]DISTRIBUCION ANUAL'!N48</f>
        <v>0</v>
      </c>
      <c r="Y47" s="23">
        <f>+$Q47*'[2]DISTRIBUCION ANUAL'!O48</f>
        <v>0</v>
      </c>
      <c r="Z47" s="23">
        <f>+$Q47*'[2]DISTRIBUCION ANUAL'!P48</f>
        <v>0</v>
      </c>
      <c r="AA47" s="41"/>
      <c r="AB47" s="3">
        <f t="shared" si="6"/>
        <v>39424</v>
      </c>
      <c r="AC47" s="3">
        <f t="shared" si="7"/>
        <v>0</v>
      </c>
      <c r="AE47" s="3">
        <f t="shared" si="9"/>
        <v>39424</v>
      </c>
      <c r="AF47" s="3">
        <f t="shared" si="10"/>
        <v>0</v>
      </c>
      <c r="AG47" s="21">
        <f>$S47*'[2]DISTRIBUCION ANUAL'!L48</f>
        <v>19712</v>
      </c>
      <c r="AH47" s="21">
        <f>$S47*'[2]DISTRIBUCION ANUAL'!M48</f>
        <v>19712</v>
      </c>
      <c r="AI47" s="21">
        <f>$S47*'[2]DISTRIBUCION ANUAL'!N48</f>
        <v>0</v>
      </c>
      <c r="AJ47" s="21">
        <f>$S47*'[2]DISTRIBUCION ANUAL'!O48</f>
        <v>0</v>
      </c>
      <c r="AK47" s="21">
        <f>$S47*'[2]DISTRIBUCION ANUAL'!P48</f>
        <v>0</v>
      </c>
      <c r="AM47" s="21">
        <f>$U47*'[2]DISTRIBUCION ANUAL'!L48</f>
        <v>0</v>
      </c>
      <c r="AN47" s="21">
        <f>$U47*'[2]DISTRIBUCION ANUAL'!M48</f>
        <v>0</v>
      </c>
      <c r="AO47" s="21">
        <f>$U47*'[2]DISTRIBUCION ANUAL'!N48</f>
        <v>0</v>
      </c>
      <c r="AP47" s="21">
        <f>$U47*'[2]DISTRIBUCION ANUAL'!O48</f>
        <v>0</v>
      </c>
      <c r="AQ47" s="21">
        <f>$U47*'[2]DISTRIBUCION ANUAL'!P48</f>
        <v>0</v>
      </c>
    </row>
    <row r="48" spans="1:43" ht="28.5" x14ac:dyDescent="0.25">
      <c r="A48" t="s">
        <v>24</v>
      </c>
      <c r="B48" s="13">
        <v>40</v>
      </c>
      <c r="C48" s="14">
        <v>41</v>
      </c>
      <c r="D48" s="15" t="str">
        <f t="shared" si="11"/>
        <v>PI 2017-2021-41</v>
      </c>
      <c r="E48" s="33" t="s">
        <v>107</v>
      </c>
      <c r="F48" s="35" t="s">
        <v>110</v>
      </c>
      <c r="G48" s="34" t="s">
        <v>27</v>
      </c>
      <c r="H48" s="39">
        <v>12</v>
      </c>
      <c r="I48" s="16" t="s">
        <v>28</v>
      </c>
      <c r="J48" s="33" t="s">
        <v>35</v>
      </c>
      <c r="K48" s="40" t="s">
        <v>111</v>
      </c>
      <c r="L48" s="18">
        <f t="shared" si="1"/>
        <v>36960</v>
      </c>
      <c r="M48" s="19">
        <f>[1]ORDENADAS!L36*0.8</f>
        <v>6400</v>
      </c>
      <c r="N48" s="21">
        <f t="shared" si="13"/>
        <v>0</v>
      </c>
      <c r="O48" s="21">
        <v>0</v>
      </c>
      <c r="P48" s="21">
        <v>36960</v>
      </c>
      <c r="Q48" s="21">
        <f t="shared" si="3"/>
        <v>1626240</v>
      </c>
      <c r="R48" s="22">
        <f>[1]ORDENADAS!Q36*0.8</f>
        <v>76800</v>
      </c>
      <c r="S48" s="21">
        <f>[1]ORDENADAS!R36*0.8</f>
        <v>1182720</v>
      </c>
      <c r="T48" s="21">
        <f t="shared" si="4"/>
        <v>0</v>
      </c>
      <c r="U48" s="21">
        <f t="shared" si="5"/>
        <v>443520</v>
      </c>
      <c r="V48" s="23">
        <f>+$Q48*'[2]DISTRIBUCION ANUAL'!L49</f>
        <v>406560</v>
      </c>
      <c r="W48" s="23">
        <f>+$Q48*'[2]DISTRIBUCION ANUAL'!M49</f>
        <v>0</v>
      </c>
      <c r="X48" s="23">
        <f>+$Q48*'[2]DISTRIBUCION ANUAL'!N49</f>
        <v>406560</v>
      </c>
      <c r="Y48" s="23">
        <f>+$Q48*'[2]DISTRIBUCION ANUAL'!O49</f>
        <v>406560</v>
      </c>
      <c r="Z48" s="23">
        <f>+$Q48*'[2]DISTRIBUCION ANUAL'!P49</f>
        <v>406560</v>
      </c>
      <c r="AA48" s="41"/>
      <c r="AB48" s="3">
        <f t="shared" si="6"/>
        <v>1626240</v>
      </c>
      <c r="AC48" s="3">
        <f t="shared" si="7"/>
        <v>0</v>
      </c>
      <c r="AE48" s="3">
        <f t="shared" si="9"/>
        <v>1626240</v>
      </c>
      <c r="AF48" s="3">
        <f t="shared" si="10"/>
        <v>0</v>
      </c>
      <c r="AG48" s="21">
        <f>$S48*'[2]DISTRIBUCION ANUAL'!L49</f>
        <v>295680</v>
      </c>
      <c r="AH48" s="21">
        <f>$S48*'[2]DISTRIBUCION ANUAL'!M49</f>
        <v>0</v>
      </c>
      <c r="AI48" s="21">
        <f>$S48*'[2]DISTRIBUCION ANUAL'!N49</f>
        <v>295680</v>
      </c>
      <c r="AJ48" s="21">
        <f>$S48*'[2]DISTRIBUCION ANUAL'!O49</f>
        <v>295680</v>
      </c>
      <c r="AK48" s="21">
        <f>$S48*'[2]DISTRIBUCION ANUAL'!P49</f>
        <v>295680</v>
      </c>
      <c r="AM48" s="21">
        <f>$U48*'[2]DISTRIBUCION ANUAL'!L49</f>
        <v>110880</v>
      </c>
      <c r="AN48" s="21">
        <f>$U48*'[2]DISTRIBUCION ANUAL'!M49</f>
        <v>0</v>
      </c>
      <c r="AO48" s="21">
        <f>$U48*'[2]DISTRIBUCION ANUAL'!N49</f>
        <v>110880</v>
      </c>
      <c r="AP48" s="21">
        <f>$U48*'[2]DISTRIBUCION ANUAL'!O49</f>
        <v>110880</v>
      </c>
      <c r="AQ48" s="21">
        <f>$U48*'[2]DISTRIBUCION ANUAL'!P49</f>
        <v>110880</v>
      </c>
    </row>
    <row r="49" spans="1:43" ht="28.5" x14ac:dyDescent="0.25">
      <c r="A49" t="s">
        <v>96</v>
      </c>
      <c r="B49" s="13">
        <v>41</v>
      </c>
      <c r="C49" s="14">
        <v>42</v>
      </c>
      <c r="D49" s="15" t="str">
        <f t="shared" si="11"/>
        <v>PI 2017-2021-42</v>
      </c>
      <c r="E49" s="35" t="s">
        <v>112</v>
      </c>
      <c r="F49" s="35" t="s">
        <v>113</v>
      </c>
      <c r="G49" s="34" t="s">
        <v>27</v>
      </c>
      <c r="H49" s="39">
        <v>3</v>
      </c>
      <c r="I49" s="16" t="s">
        <v>28</v>
      </c>
      <c r="J49" s="33" t="s">
        <v>29</v>
      </c>
      <c r="K49" s="40" t="s">
        <v>111</v>
      </c>
      <c r="L49" s="18">
        <f t="shared" si="1"/>
        <v>69300</v>
      </c>
      <c r="M49" s="19">
        <f>[1]ORDENADAS!L57*0.8</f>
        <v>12000</v>
      </c>
      <c r="N49" s="21">
        <f t="shared" si="13"/>
        <v>0</v>
      </c>
      <c r="O49" s="21">
        <v>0</v>
      </c>
      <c r="P49" s="21">
        <v>69300</v>
      </c>
      <c r="Q49" s="21">
        <f t="shared" si="3"/>
        <v>762300</v>
      </c>
      <c r="R49" s="22">
        <f>[1]ORDENADAS!Q57*0.8</f>
        <v>36000</v>
      </c>
      <c r="S49" s="21">
        <f>[1]ORDENADAS!R57*0.8</f>
        <v>554400</v>
      </c>
      <c r="T49" s="21">
        <f t="shared" si="4"/>
        <v>0</v>
      </c>
      <c r="U49" s="21">
        <f t="shared" si="5"/>
        <v>207900</v>
      </c>
      <c r="V49" s="23">
        <f>+$Q49*'[2]DISTRIBUCION ANUAL'!L50</f>
        <v>508200</v>
      </c>
      <c r="W49" s="23">
        <f>+$Q49*'[2]DISTRIBUCION ANUAL'!M50</f>
        <v>0</v>
      </c>
      <c r="X49" s="23">
        <f>+$Q49*'[2]DISTRIBUCION ANUAL'!N50</f>
        <v>254100</v>
      </c>
      <c r="Y49" s="23">
        <f>+$Q49*'[2]DISTRIBUCION ANUAL'!O50</f>
        <v>0</v>
      </c>
      <c r="Z49" s="23">
        <f>+$Q49*'[2]DISTRIBUCION ANUAL'!P50</f>
        <v>0</v>
      </c>
      <c r="AA49" s="41"/>
      <c r="AB49" s="3">
        <f t="shared" si="6"/>
        <v>762300</v>
      </c>
      <c r="AC49" s="3">
        <f t="shared" si="7"/>
        <v>0</v>
      </c>
      <c r="AE49" s="3">
        <f t="shared" si="9"/>
        <v>762300</v>
      </c>
      <c r="AF49" s="3">
        <f t="shared" si="10"/>
        <v>0</v>
      </c>
      <c r="AG49" s="21">
        <f>$S49*'[2]DISTRIBUCION ANUAL'!L50</f>
        <v>369600</v>
      </c>
      <c r="AH49" s="21">
        <f>$S49*'[2]DISTRIBUCION ANUAL'!M50</f>
        <v>0</v>
      </c>
      <c r="AI49" s="21">
        <f>$S49*'[2]DISTRIBUCION ANUAL'!N50</f>
        <v>184800</v>
      </c>
      <c r="AJ49" s="21">
        <f>$S49*'[2]DISTRIBUCION ANUAL'!O50</f>
        <v>0</v>
      </c>
      <c r="AK49" s="21">
        <f>$S49*'[2]DISTRIBUCION ANUAL'!P50</f>
        <v>0</v>
      </c>
      <c r="AM49" s="21">
        <f>$U49*'[2]DISTRIBUCION ANUAL'!L50</f>
        <v>138600</v>
      </c>
      <c r="AN49" s="21">
        <f>$U49*'[2]DISTRIBUCION ANUAL'!M50</f>
        <v>0</v>
      </c>
      <c r="AO49" s="21">
        <f>$U49*'[2]DISTRIBUCION ANUAL'!N50</f>
        <v>69300</v>
      </c>
      <c r="AP49" s="21">
        <f>$U49*'[2]DISTRIBUCION ANUAL'!O50</f>
        <v>0</v>
      </c>
      <c r="AQ49" s="21">
        <f>$U49*'[2]DISTRIBUCION ANUAL'!P50</f>
        <v>0</v>
      </c>
    </row>
    <row r="50" spans="1:43" ht="28.5" x14ac:dyDescent="0.25">
      <c r="A50" t="s">
        <v>24</v>
      </c>
      <c r="B50" s="13">
        <v>42</v>
      </c>
      <c r="C50" s="14">
        <v>43</v>
      </c>
      <c r="D50" s="15" t="str">
        <f t="shared" si="11"/>
        <v>PI 2017-2021-43</v>
      </c>
      <c r="E50" s="35" t="s">
        <v>114</v>
      </c>
      <c r="F50" s="35" t="s">
        <v>115</v>
      </c>
      <c r="G50" s="34" t="s">
        <v>27</v>
      </c>
      <c r="H50" s="39">
        <v>5</v>
      </c>
      <c r="I50" s="16" t="s">
        <v>28</v>
      </c>
      <c r="J50" s="33" t="s">
        <v>29</v>
      </c>
      <c r="K50" s="40" t="s">
        <v>111</v>
      </c>
      <c r="L50" s="18">
        <f t="shared" si="1"/>
        <v>192500</v>
      </c>
      <c r="M50" s="19">
        <f>[1]ORDENADAS!L58*0.8</f>
        <v>40000</v>
      </c>
      <c r="N50" s="21">
        <f t="shared" si="13"/>
        <v>0</v>
      </c>
      <c r="O50" s="21">
        <v>0</v>
      </c>
      <c r="P50" s="21">
        <v>192500</v>
      </c>
      <c r="Q50" s="21">
        <f t="shared" si="3"/>
        <v>4042500</v>
      </c>
      <c r="R50" s="22">
        <f>[1]ORDENADAS!Q58*0.8</f>
        <v>200000</v>
      </c>
      <c r="S50" s="21">
        <f>[1]ORDENADAS!R58*0.8</f>
        <v>3080000</v>
      </c>
      <c r="T50" s="21">
        <f t="shared" si="4"/>
        <v>0</v>
      </c>
      <c r="U50" s="21">
        <f t="shared" si="5"/>
        <v>962500</v>
      </c>
      <c r="V50" s="23">
        <f>+$Q50*'[2]DISTRIBUCION ANUAL'!L51</f>
        <v>808500</v>
      </c>
      <c r="W50" s="23">
        <f>+$Q50*'[2]DISTRIBUCION ANUAL'!M51</f>
        <v>0</v>
      </c>
      <c r="X50" s="23">
        <f>+$Q50*'[2]DISTRIBUCION ANUAL'!N51</f>
        <v>3234000</v>
      </c>
      <c r="Y50" s="23">
        <f>+$Q50*'[2]DISTRIBUCION ANUAL'!O51</f>
        <v>0</v>
      </c>
      <c r="Z50" s="23">
        <f>+$Q50*'[2]DISTRIBUCION ANUAL'!P51</f>
        <v>0</v>
      </c>
      <c r="AA50" s="41"/>
      <c r="AB50" s="3">
        <f t="shared" si="6"/>
        <v>4042500</v>
      </c>
      <c r="AC50" s="3">
        <f t="shared" si="7"/>
        <v>0</v>
      </c>
      <c r="AE50" s="3">
        <f t="shared" si="9"/>
        <v>4042500</v>
      </c>
      <c r="AF50" s="3">
        <f t="shared" si="10"/>
        <v>0</v>
      </c>
      <c r="AG50" s="21">
        <f>$S50*'[2]DISTRIBUCION ANUAL'!L51</f>
        <v>616000</v>
      </c>
      <c r="AH50" s="21">
        <f>$S50*'[2]DISTRIBUCION ANUAL'!M51</f>
        <v>0</v>
      </c>
      <c r="AI50" s="21">
        <f>$S50*'[2]DISTRIBUCION ANUAL'!N51</f>
        <v>2464000</v>
      </c>
      <c r="AJ50" s="21">
        <f>$S50*'[2]DISTRIBUCION ANUAL'!O51</f>
        <v>0</v>
      </c>
      <c r="AK50" s="21">
        <f>$S50*'[2]DISTRIBUCION ANUAL'!P51</f>
        <v>0</v>
      </c>
      <c r="AM50" s="21">
        <f>$U50*'[2]DISTRIBUCION ANUAL'!L51</f>
        <v>192500</v>
      </c>
      <c r="AN50" s="21">
        <f>$U50*'[2]DISTRIBUCION ANUAL'!M51</f>
        <v>0</v>
      </c>
      <c r="AO50" s="21">
        <f>$U50*'[2]DISTRIBUCION ANUAL'!N51</f>
        <v>770000</v>
      </c>
      <c r="AP50" s="21">
        <f>$U50*'[2]DISTRIBUCION ANUAL'!O51</f>
        <v>0</v>
      </c>
      <c r="AQ50" s="21">
        <f>$U50*'[2]DISTRIBUCION ANUAL'!P51</f>
        <v>0</v>
      </c>
    </row>
    <row r="51" spans="1:43" ht="28.5" x14ac:dyDescent="0.25">
      <c r="A51" t="s">
        <v>24</v>
      </c>
      <c r="B51" s="13">
        <v>43</v>
      </c>
      <c r="C51" s="14">
        <v>44</v>
      </c>
      <c r="D51" s="15" t="str">
        <f t="shared" si="11"/>
        <v>PI 2017-2021-44</v>
      </c>
      <c r="E51" s="35" t="s">
        <v>116</v>
      </c>
      <c r="F51" s="35" t="s">
        <v>117</v>
      </c>
      <c r="G51" s="39" t="s">
        <v>27</v>
      </c>
      <c r="H51" s="39">
        <v>7</v>
      </c>
      <c r="I51" s="37" t="s">
        <v>118</v>
      </c>
      <c r="J51" s="33" t="s">
        <v>64</v>
      </c>
      <c r="K51" s="40" t="s">
        <v>119</v>
      </c>
      <c r="L51" s="18">
        <f t="shared" si="1"/>
        <v>585000</v>
      </c>
      <c r="M51" s="19">
        <f>[1]ORDENADAS!L49*0.8</f>
        <v>0</v>
      </c>
      <c r="N51" s="47">
        <v>450000</v>
      </c>
      <c r="O51" s="21">
        <v>0</v>
      </c>
      <c r="P51" s="21">
        <v>135000</v>
      </c>
      <c r="Q51" s="21">
        <f t="shared" si="3"/>
        <v>3465000</v>
      </c>
      <c r="R51" s="22">
        <f>[1]ORDENADAS!Q49*0.8</f>
        <v>0</v>
      </c>
      <c r="S51" s="21">
        <f>[1]ORDENADAS!R49*0.8</f>
        <v>2520000</v>
      </c>
      <c r="T51" s="21">
        <f t="shared" si="4"/>
        <v>0</v>
      </c>
      <c r="U51" s="21">
        <f t="shared" si="5"/>
        <v>945000</v>
      </c>
      <c r="V51" s="23">
        <f>+$Q51*'[2]DISTRIBUCION ANUAL'!L52</f>
        <v>990000</v>
      </c>
      <c r="W51" s="23">
        <f>+$Q51*'[2]DISTRIBUCION ANUAL'!M52</f>
        <v>990000</v>
      </c>
      <c r="X51" s="23">
        <f>+$Q51*'[2]DISTRIBUCION ANUAL'!N52</f>
        <v>990000</v>
      </c>
      <c r="Y51" s="23">
        <f>+$Q51*'[2]DISTRIBUCION ANUAL'!O52</f>
        <v>495000</v>
      </c>
      <c r="Z51" s="23">
        <f>+$Q51*'[2]DISTRIBUCION ANUAL'!P52</f>
        <v>0</v>
      </c>
      <c r="AA51" s="41"/>
      <c r="AB51" s="3">
        <f t="shared" si="6"/>
        <v>3465000</v>
      </c>
      <c r="AC51" s="3">
        <f t="shared" si="7"/>
        <v>0</v>
      </c>
      <c r="AE51" s="3">
        <f t="shared" si="9"/>
        <v>3465000</v>
      </c>
      <c r="AF51" s="3">
        <f t="shared" si="10"/>
        <v>0</v>
      </c>
      <c r="AG51" s="21">
        <f>$S51*'[2]DISTRIBUCION ANUAL'!L52</f>
        <v>720000</v>
      </c>
      <c r="AH51" s="21">
        <f>$S51*'[2]DISTRIBUCION ANUAL'!M52</f>
        <v>720000</v>
      </c>
      <c r="AI51" s="21">
        <f>$S51*'[2]DISTRIBUCION ANUAL'!N52</f>
        <v>720000</v>
      </c>
      <c r="AJ51" s="21">
        <f>$S51*'[2]DISTRIBUCION ANUAL'!O52</f>
        <v>360000</v>
      </c>
      <c r="AK51" s="21">
        <f>$S51*'[2]DISTRIBUCION ANUAL'!P52</f>
        <v>0</v>
      </c>
      <c r="AM51" s="21">
        <f>$U51*'[2]DISTRIBUCION ANUAL'!L52</f>
        <v>270000</v>
      </c>
      <c r="AN51" s="21">
        <f>$U51*'[2]DISTRIBUCION ANUAL'!M52</f>
        <v>270000</v>
      </c>
      <c r="AO51" s="21">
        <f>$U51*'[2]DISTRIBUCION ANUAL'!N52</f>
        <v>270000</v>
      </c>
      <c r="AP51" s="21">
        <f>$U51*'[2]DISTRIBUCION ANUAL'!O52</f>
        <v>135000</v>
      </c>
      <c r="AQ51" s="21">
        <f>$U51*'[2]DISTRIBUCION ANUAL'!P52</f>
        <v>0</v>
      </c>
    </row>
    <row r="52" spans="1:43" ht="28.5" x14ac:dyDescent="0.25">
      <c r="A52" t="s">
        <v>24</v>
      </c>
      <c r="B52" s="13">
        <v>44</v>
      </c>
      <c r="C52" s="14">
        <v>45</v>
      </c>
      <c r="D52" s="15" t="str">
        <f t="shared" si="11"/>
        <v>PI 2017-2021-45</v>
      </c>
      <c r="E52" s="35" t="s">
        <v>120</v>
      </c>
      <c r="F52" s="35" t="s">
        <v>121</v>
      </c>
      <c r="G52" s="39" t="s">
        <v>63</v>
      </c>
      <c r="H52" s="39">
        <v>4</v>
      </c>
      <c r="I52" s="37" t="s">
        <v>71</v>
      </c>
      <c r="J52" s="33" t="s">
        <v>89</v>
      </c>
      <c r="K52" s="40" t="s">
        <v>111</v>
      </c>
      <c r="L52" s="18">
        <f t="shared" si="1"/>
        <v>115500</v>
      </c>
      <c r="M52" s="19">
        <f>[1]ORDENADAS!L17*0.8</f>
        <v>24000</v>
      </c>
      <c r="N52" s="47">
        <f>M52*$AC$4</f>
        <v>0</v>
      </c>
      <c r="O52" s="21">
        <v>0</v>
      </c>
      <c r="P52" s="21">
        <v>115500</v>
      </c>
      <c r="Q52" s="21">
        <f t="shared" si="3"/>
        <v>1940400</v>
      </c>
      <c r="R52" s="22">
        <f>[1]ORDENADAS!Q17*0.8</f>
        <v>96000</v>
      </c>
      <c r="S52" s="21">
        <f>[1]ORDENADAS!R17*0.8</f>
        <v>1478400</v>
      </c>
      <c r="T52" s="21">
        <f t="shared" si="4"/>
        <v>0</v>
      </c>
      <c r="U52" s="21">
        <f t="shared" si="5"/>
        <v>462000</v>
      </c>
      <c r="V52" s="23">
        <f>+$Q52*'[2]DISTRIBUCION ANUAL'!L53</f>
        <v>970200</v>
      </c>
      <c r="W52" s="23">
        <f>+$Q52*'[2]DISTRIBUCION ANUAL'!M53</f>
        <v>0</v>
      </c>
      <c r="X52" s="23">
        <f>+$Q52*'[2]DISTRIBUCION ANUAL'!N53</f>
        <v>0</v>
      </c>
      <c r="Y52" s="23">
        <f>+$Q52*'[2]DISTRIBUCION ANUAL'!O53</f>
        <v>485100</v>
      </c>
      <c r="Z52" s="23">
        <f>+$Q52*'[2]DISTRIBUCION ANUAL'!P53</f>
        <v>485100</v>
      </c>
      <c r="AA52" s="41"/>
      <c r="AB52" s="3">
        <f t="shared" si="6"/>
        <v>1940400</v>
      </c>
      <c r="AC52" s="3">
        <f t="shared" si="7"/>
        <v>0</v>
      </c>
      <c r="AE52" s="3">
        <f t="shared" si="9"/>
        <v>1940400</v>
      </c>
      <c r="AF52" s="3">
        <f t="shared" si="10"/>
        <v>0</v>
      </c>
      <c r="AG52" s="21">
        <f>$S52*'[2]DISTRIBUCION ANUAL'!L53</f>
        <v>739200</v>
      </c>
      <c r="AH52" s="21">
        <f>$S52*'[2]DISTRIBUCION ANUAL'!M53</f>
        <v>0</v>
      </c>
      <c r="AI52" s="21">
        <f>$S52*'[2]DISTRIBUCION ANUAL'!N53</f>
        <v>0</v>
      </c>
      <c r="AJ52" s="21">
        <f>$S52*'[2]DISTRIBUCION ANUAL'!O53</f>
        <v>369600</v>
      </c>
      <c r="AK52" s="21">
        <f>$S52*'[2]DISTRIBUCION ANUAL'!P53</f>
        <v>369600</v>
      </c>
      <c r="AM52" s="21">
        <f>$U52*'[2]DISTRIBUCION ANUAL'!L53</f>
        <v>231000</v>
      </c>
      <c r="AN52" s="21">
        <f>$U52*'[2]DISTRIBUCION ANUAL'!M53</f>
        <v>0</v>
      </c>
      <c r="AO52" s="21">
        <f>$U52*'[2]DISTRIBUCION ANUAL'!N53</f>
        <v>0</v>
      </c>
      <c r="AP52" s="21">
        <f>$U52*'[2]DISTRIBUCION ANUAL'!O53</f>
        <v>115500</v>
      </c>
      <c r="AQ52" s="21">
        <f>$U52*'[2]DISTRIBUCION ANUAL'!P53</f>
        <v>115500</v>
      </c>
    </row>
    <row r="53" spans="1:43" ht="28.5" x14ac:dyDescent="0.25">
      <c r="A53" t="s">
        <v>24</v>
      </c>
      <c r="B53" s="13">
        <v>45</v>
      </c>
      <c r="C53" s="45">
        <v>46</v>
      </c>
      <c r="D53" s="15" t="s">
        <v>122</v>
      </c>
      <c r="E53" s="35" t="s">
        <v>123</v>
      </c>
      <c r="F53" s="35" t="s">
        <v>124</v>
      </c>
      <c r="G53" s="34" t="s">
        <v>27</v>
      </c>
      <c r="H53" s="39">
        <v>2</v>
      </c>
      <c r="I53" s="36" t="s">
        <v>28</v>
      </c>
      <c r="J53" s="33" t="s">
        <v>35</v>
      </c>
      <c r="K53" s="40" t="s">
        <v>111</v>
      </c>
      <c r="L53" s="18">
        <f t="shared" si="1"/>
        <v>22715</v>
      </c>
      <c r="M53" s="19">
        <f>[1]ORDENADAS!L39*0.8</f>
        <v>23600</v>
      </c>
      <c r="N53" s="21">
        <f>M53*$AC$4</f>
        <v>0</v>
      </c>
      <c r="O53" s="21">
        <v>0</v>
      </c>
      <c r="P53" s="21">
        <v>22715</v>
      </c>
      <c r="Q53" s="21">
        <f t="shared" si="3"/>
        <v>772310</v>
      </c>
      <c r="R53" s="48">
        <f>[1]ORDENADAS!Q39*0.8</f>
        <v>47200</v>
      </c>
      <c r="S53" s="21">
        <f>[1]ORDENADAS!R39*0.8</f>
        <v>726880</v>
      </c>
      <c r="T53" s="21">
        <v>0</v>
      </c>
      <c r="U53" s="21">
        <f t="shared" si="5"/>
        <v>45430</v>
      </c>
      <c r="V53" s="23">
        <f>+$Q53*'[2]DISTRIBUCION ANUAL'!L54</f>
        <v>0</v>
      </c>
      <c r="W53" s="23">
        <f>+$Q53*'[2]DISTRIBUCION ANUAL'!M54</f>
        <v>0</v>
      </c>
      <c r="X53" s="23">
        <f>+$Q53*'[2]DISTRIBUCION ANUAL'!N54</f>
        <v>0</v>
      </c>
      <c r="Y53" s="23">
        <f>+$Q53*'[2]DISTRIBUCION ANUAL'!O54</f>
        <v>386155</v>
      </c>
      <c r="Z53" s="23">
        <f>+$Q53*'[2]DISTRIBUCION ANUAL'!P54</f>
        <v>386155</v>
      </c>
      <c r="AA53" s="41"/>
      <c r="AB53" s="49">
        <f t="shared" si="6"/>
        <v>772310</v>
      </c>
      <c r="AC53" s="49">
        <f t="shared" si="7"/>
        <v>0</v>
      </c>
      <c r="AD53" s="42"/>
      <c r="AE53" s="3">
        <f t="shared" si="9"/>
        <v>772310</v>
      </c>
      <c r="AF53" s="3">
        <f t="shared" si="10"/>
        <v>0</v>
      </c>
      <c r="AG53" s="21">
        <f>$S53*'[2]DISTRIBUCION ANUAL'!L54</f>
        <v>0</v>
      </c>
      <c r="AH53" s="21">
        <f>$S53*'[2]DISTRIBUCION ANUAL'!M54</f>
        <v>0</v>
      </c>
      <c r="AI53" s="21">
        <f>$S53*'[2]DISTRIBUCION ANUAL'!N54</f>
        <v>0</v>
      </c>
      <c r="AJ53" s="21">
        <f>$S53*'[2]DISTRIBUCION ANUAL'!O54</f>
        <v>363440</v>
      </c>
      <c r="AK53" s="21">
        <f>$S53*'[2]DISTRIBUCION ANUAL'!P54</f>
        <v>363440</v>
      </c>
      <c r="AM53" s="21">
        <f>$U53*'[2]DISTRIBUCION ANUAL'!L54</f>
        <v>0</v>
      </c>
      <c r="AN53" s="21">
        <f>$U53*'[2]DISTRIBUCION ANUAL'!M54</f>
        <v>0</v>
      </c>
      <c r="AO53" s="21">
        <f>$U53*'[2]DISTRIBUCION ANUAL'!N54</f>
        <v>0</v>
      </c>
      <c r="AP53" s="21">
        <f>$U53*'[2]DISTRIBUCION ANUAL'!O54</f>
        <v>22715</v>
      </c>
      <c r="AQ53" s="21">
        <f>$U53*'[2]DISTRIBUCION ANUAL'!P54</f>
        <v>22715</v>
      </c>
    </row>
    <row r="54" spans="1:43" ht="28.5" x14ac:dyDescent="0.25">
      <c r="A54" t="s">
        <v>24</v>
      </c>
      <c r="B54" s="13">
        <v>46</v>
      </c>
      <c r="C54" s="14">
        <v>47</v>
      </c>
      <c r="D54" s="15" t="str">
        <f>+"PI 2017-2021-"&amp;C54</f>
        <v>PI 2017-2021-47</v>
      </c>
      <c r="E54" s="35" t="s">
        <v>125</v>
      </c>
      <c r="F54" s="35" t="s">
        <v>126</v>
      </c>
      <c r="G54" s="34" t="s">
        <v>27</v>
      </c>
      <c r="H54" s="39">
        <v>1</v>
      </c>
      <c r="I54" s="16" t="s">
        <v>28</v>
      </c>
      <c r="J54" s="33" t="s">
        <v>29</v>
      </c>
      <c r="K54" s="40" t="s">
        <v>111</v>
      </c>
      <c r="L54" s="18">
        <f t="shared" si="1"/>
        <v>508200</v>
      </c>
      <c r="M54" s="19">
        <f>[1]ORDENADAS!L54*0.8</f>
        <v>880000</v>
      </c>
      <c r="N54" s="21">
        <f>M54*$AC$4</f>
        <v>0</v>
      </c>
      <c r="O54" s="21">
        <v>0</v>
      </c>
      <c r="P54" s="21">
        <v>508200</v>
      </c>
      <c r="Q54" s="21">
        <f t="shared" si="3"/>
        <v>14060200</v>
      </c>
      <c r="R54" s="22">
        <f>[1]ORDENADAS!Q54*0.8</f>
        <v>880000</v>
      </c>
      <c r="S54" s="21">
        <f>[1]ORDENADAS!R54*0.8</f>
        <v>13552000</v>
      </c>
      <c r="T54" s="21">
        <f>+H54*O54</f>
        <v>0</v>
      </c>
      <c r="U54" s="21">
        <f t="shared" si="5"/>
        <v>508200</v>
      </c>
      <c r="V54" s="23">
        <f>+$Q54*'[2]DISTRIBUCION ANUAL'!L55</f>
        <v>0</v>
      </c>
      <c r="W54" s="23">
        <f>+$Q54*'[2]DISTRIBUCION ANUAL'!M55</f>
        <v>14060200</v>
      </c>
      <c r="X54" s="23">
        <f>+$Q54*'[2]DISTRIBUCION ANUAL'!N55</f>
        <v>0</v>
      </c>
      <c r="Y54" s="23">
        <f>+$Q54*'[2]DISTRIBUCION ANUAL'!O55</f>
        <v>0</v>
      </c>
      <c r="Z54" s="23">
        <f>+$Q54*'[2]DISTRIBUCION ANUAL'!P55</f>
        <v>0</v>
      </c>
      <c r="AA54" s="50"/>
      <c r="AB54" s="3">
        <f t="shared" si="6"/>
        <v>14060200</v>
      </c>
      <c r="AC54" s="3">
        <f t="shared" si="7"/>
        <v>0</v>
      </c>
      <c r="AE54" s="3">
        <f t="shared" si="9"/>
        <v>14060200</v>
      </c>
      <c r="AF54" s="3">
        <f t="shared" si="10"/>
        <v>0</v>
      </c>
      <c r="AG54" s="21">
        <f>$S54*'[2]DISTRIBUCION ANUAL'!L55</f>
        <v>0</v>
      </c>
      <c r="AH54" s="21">
        <f>$S54*'[2]DISTRIBUCION ANUAL'!M55</f>
        <v>13552000</v>
      </c>
      <c r="AI54" s="21">
        <f>$S54*'[2]DISTRIBUCION ANUAL'!N55</f>
        <v>0</v>
      </c>
      <c r="AJ54" s="21">
        <f>$S54*'[2]DISTRIBUCION ANUAL'!O55</f>
        <v>0</v>
      </c>
      <c r="AK54" s="21">
        <f>$S54*'[2]DISTRIBUCION ANUAL'!P55</f>
        <v>0</v>
      </c>
      <c r="AM54" s="21">
        <f>$U54*'[2]DISTRIBUCION ANUAL'!L55</f>
        <v>0</v>
      </c>
      <c r="AN54" s="21">
        <f>$U54*'[2]DISTRIBUCION ANUAL'!M55</f>
        <v>508200</v>
      </c>
      <c r="AO54" s="21">
        <f>$U54*'[2]DISTRIBUCION ANUAL'!N55</f>
        <v>0</v>
      </c>
      <c r="AP54" s="21">
        <f>$U54*'[2]DISTRIBUCION ANUAL'!O55</f>
        <v>0</v>
      </c>
      <c r="AQ54" s="21">
        <f>$U54*'[2]DISTRIBUCION ANUAL'!P55</f>
        <v>0</v>
      </c>
    </row>
    <row r="55" spans="1:43" ht="28.5" x14ac:dyDescent="0.25">
      <c r="A55" t="s">
        <v>24</v>
      </c>
      <c r="B55" s="13">
        <v>47</v>
      </c>
      <c r="C55" s="14">
        <v>48</v>
      </c>
      <c r="D55" s="15" t="str">
        <f>+"PI 2017-2021-"&amp;C55</f>
        <v>PI 2017-2021-48</v>
      </c>
      <c r="E55" s="51" t="s">
        <v>127</v>
      </c>
      <c r="F55" s="51" t="s">
        <v>128</v>
      </c>
      <c r="G55" s="38" t="s">
        <v>63</v>
      </c>
      <c r="H55" s="39">
        <v>1</v>
      </c>
      <c r="I55" s="37" t="s">
        <v>68</v>
      </c>
      <c r="J55" s="33" t="s">
        <v>64</v>
      </c>
      <c r="K55" s="51" t="s">
        <v>129</v>
      </c>
      <c r="L55" s="18">
        <f t="shared" si="1"/>
        <v>1490000</v>
      </c>
      <c r="M55" s="19">
        <f>[1]ORDENADAS!L50*0.8</f>
        <v>0</v>
      </c>
      <c r="N55" s="21">
        <v>880000</v>
      </c>
      <c r="O55" s="21">
        <v>0</v>
      </c>
      <c r="P55" s="21">
        <v>610000</v>
      </c>
      <c r="Q55" s="21">
        <f t="shared" si="3"/>
        <v>1314000</v>
      </c>
      <c r="R55" s="22">
        <f>[1]ORDENADAS!Q50*0.8</f>
        <v>0</v>
      </c>
      <c r="S55" s="21">
        <f>[1]ORDENADAS!R50*0.8</f>
        <v>704000</v>
      </c>
      <c r="T55" s="21">
        <f>+H55*O55</f>
        <v>0</v>
      </c>
      <c r="U55" s="21">
        <f t="shared" si="5"/>
        <v>610000</v>
      </c>
      <c r="V55" s="23">
        <f>+$Q55*'[2]DISTRIBUCION ANUAL'!L56</f>
        <v>1314000</v>
      </c>
      <c r="W55" s="23">
        <f>+$Q55*'[2]DISTRIBUCION ANUAL'!M56</f>
        <v>0</v>
      </c>
      <c r="X55" s="23">
        <f>+$Q55*'[2]DISTRIBUCION ANUAL'!N56</f>
        <v>0</v>
      </c>
      <c r="Y55" s="23">
        <f>+$Q55*'[2]DISTRIBUCION ANUAL'!O56</f>
        <v>0</v>
      </c>
      <c r="Z55" s="23">
        <f>+$Q55*'[2]DISTRIBUCION ANUAL'!P56</f>
        <v>0</v>
      </c>
      <c r="AA55" s="41"/>
      <c r="AB55" s="3">
        <f t="shared" si="6"/>
        <v>1314000</v>
      </c>
      <c r="AC55" s="3">
        <f t="shared" si="7"/>
        <v>0</v>
      </c>
      <c r="AE55" s="3">
        <f t="shared" si="9"/>
        <v>1314000</v>
      </c>
      <c r="AF55" s="3">
        <f t="shared" si="10"/>
        <v>0</v>
      </c>
      <c r="AG55" s="21">
        <f>$S55*'[2]DISTRIBUCION ANUAL'!L56</f>
        <v>704000</v>
      </c>
      <c r="AH55" s="21">
        <f>$S55*'[2]DISTRIBUCION ANUAL'!M56</f>
        <v>0</v>
      </c>
      <c r="AI55" s="21">
        <f>$S55*'[2]DISTRIBUCION ANUAL'!N56</f>
        <v>0</v>
      </c>
      <c r="AJ55" s="21">
        <f>$S55*'[2]DISTRIBUCION ANUAL'!O56</f>
        <v>0</v>
      </c>
      <c r="AK55" s="21">
        <f>$S55*'[2]DISTRIBUCION ANUAL'!P56</f>
        <v>0</v>
      </c>
      <c r="AM55" s="21">
        <f>$U55*'[2]DISTRIBUCION ANUAL'!L56</f>
        <v>610000</v>
      </c>
      <c r="AN55" s="21">
        <f>$U55*'[2]DISTRIBUCION ANUAL'!M56</f>
        <v>0</v>
      </c>
      <c r="AO55" s="21">
        <f>$U55*'[2]DISTRIBUCION ANUAL'!N56</f>
        <v>0</v>
      </c>
      <c r="AP55" s="21">
        <f>$U55*'[2]DISTRIBUCION ANUAL'!O56</f>
        <v>0</v>
      </c>
      <c r="AQ55" s="21">
        <f>$U55*'[2]DISTRIBUCION ANUAL'!P56</f>
        <v>0</v>
      </c>
    </row>
    <row r="56" spans="1:43" ht="28.5" x14ac:dyDescent="0.25">
      <c r="A56" t="s">
        <v>24</v>
      </c>
      <c r="B56" s="13">
        <v>48</v>
      </c>
      <c r="C56" s="14">
        <v>49</v>
      </c>
      <c r="D56" s="15" t="str">
        <f>+"PI 2017-2021-"&amp;C56</f>
        <v>PI 2017-2021-49</v>
      </c>
      <c r="E56" s="52" t="s">
        <v>130</v>
      </c>
      <c r="F56" s="51" t="s">
        <v>131</v>
      </c>
      <c r="G56" s="34" t="s">
        <v>27</v>
      </c>
      <c r="H56" s="39">
        <v>1</v>
      </c>
      <c r="I56" s="16" t="s">
        <v>28</v>
      </c>
      <c r="J56" s="33" t="s">
        <v>35</v>
      </c>
      <c r="K56" s="40" t="s">
        <v>111</v>
      </c>
      <c r="L56" s="18">
        <f t="shared" si="1"/>
        <v>4851</v>
      </c>
      <c r="M56" s="19">
        <f>[1]ORDENADAS!L40*0.8</f>
        <v>8400</v>
      </c>
      <c r="N56" s="21">
        <f>M56*$AC$4</f>
        <v>0</v>
      </c>
      <c r="O56" s="21">
        <v>0</v>
      </c>
      <c r="P56" s="21">
        <v>4851</v>
      </c>
      <c r="Q56" s="21">
        <f t="shared" si="3"/>
        <v>134211</v>
      </c>
      <c r="R56" s="22">
        <f>[1]ORDENADAS!Q40*0.8</f>
        <v>8400</v>
      </c>
      <c r="S56" s="21">
        <f>[1]ORDENADAS!R40*0.8</f>
        <v>129360</v>
      </c>
      <c r="T56" s="21">
        <f>+H56*O56</f>
        <v>0</v>
      </c>
      <c r="U56" s="21">
        <f t="shared" si="5"/>
        <v>4851</v>
      </c>
      <c r="V56" s="23">
        <f>+$Q56*'[2]DISTRIBUCION ANUAL'!L57</f>
        <v>134211</v>
      </c>
      <c r="W56" s="23">
        <f>+$Q56*'[2]DISTRIBUCION ANUAL'!M57</f>
        <v>0</v>
      </c>
      <c r="X56" s="23">
        <f>+$Q56*'[2]DISTRIBUCION ANUAL'!N57</f>
        <v>0</v>
      </c>
      <c r="Y56" s="23">
        <f>+$Q56*'[2]DISTRIBUCION ANUAL'!O57</f>
        <v>0</v>
      </c>
      <c r="Z56" s="23">
        <f>+$Q56*'[2]DISTRIBUCION ANUAL'!P57</f>
        <v>0</v>
      </c>
      <c r="AA56" s="41"/>
      <c r="AB56" s="3">
        <f t="shared" si="6"/>
        <v>134211</v>
      </c>
      <c r="AC56" s="3">
        <f t="shared" si="7"/>
        <v>0</v>
      </c>
      <c r="AE56" s="3">
        <f t="shared" si="9"/>
        <v>134211</v>
      </c>
      <c r="AF56" s="3">
        <f t="shared" si="10"/>
        <v>0</v>
      </c>
      <c r="AG56" s="21">
        <f>$S56*'[2]DISTRIBUCION ANUAL'!L57</f>
        <v>129360</v>
      </c>
      <c r="AH56" s="21">
        <f>$S56*'[2]DISTRIBUCION ANUAL'!M57</f>
        <v>0</v>
      </c>
      <c r="AI56" s="21">
        <f>$S56*'[2]DISTRIBUCION ANUAL'!N57</f>
        <v>0</v>
      </c>
      <c r="AJ56" s="21">
        <f>$S56*'[2]DISTRIBUCION ANUAL'!O57</f>
        <v>0</v>
      </c>
      <c r="AK56" s="21">
        <f>$S56*'[2]DISTRIBUCION ANUAL'!P57</f>
        <v>0</v>
      </c>
      <c r="AM56" s="21">
        <f>$U56*'[2]DISTRIBUCION ANUAL'!L57</f>
        <v>4851</v>
      </c>
      <c r="AN56" s="21">
        <f>$U56*'[2]DISTRIBUCION ANUAL'!M57</f>
        <v>0</v>
      </c>
      <c r="AO56" s="21">
        <f>$U56*'[2]DISTRIBUCION ANUAL'!N57</f>
        <v>0</v>
      </c>
      <c r="AP56" s="21">
        <f>$U56*'[2]DISTRIBUCION ANUAL'!O57</f>
        <v>0</v>
      </c>
      <c r="AQ56" s="21">
        <f>$U56*'[2]DISTRIBUCION ANUAL'!P57</f>
        <v>0</v>
      </c>
    </row>
    <row r="57" spans="1:43" ht="28.5" x14ac:dyDescent="0.25">
      <c r="A57" t="s">
        <v>24</v>
      </c>
      <c r="B57" s="13">
        <v>49</v>
      </c>
      <c r="C57" s="14">
        <v>51</v>
      </c>
      <c r="D57" s="15" t="str">
        <f>+"PI 2017-2021-"&amp;C57</f>
        <v>PI 2017-2021-51</v>
      </c>
      <c r="E57" s="35" t="s">
        <v>132</v>
      </c>
      <c r="F57" s="35" t="s">
        <v>133</v>
      </c>
      <c r="G57" s="38" t="s">
        <v>63</v>
      </c>
      <c r="H57" s="39">
        <v>1</v>
      </c>
      <c r="I57" s="37" t="s">
        <v>118</v>
      </c>
      <c r="J57" s="33" t="s">
        <v>35</v>
      </c>
      <c r="K57" s="40" t="s">
        <v>119</v>
      </c>
      <c r="L57" s="18">
        <f t="shared" si="1"/>
        <v>207900</v>
      </c>
      <c r="M57" s="19">
        <f>[1]ORDENADAS!L41*0.8</f>
        <v>360000</v>
      </c>
      <c r="N57" s="21">
        <f>M57*$AC$4</f>
        <v>0</v>
      </c>
      <c r="O57" s="21">
        <v>0</v>
      </c>
      <c r="P57" s="21">
        <v>207900</v>
      </c>
      <c r="Q57" s="21">
        <f t="shared" si="3"/>
        <v>5751900</v>
      </c>
      <c r="R57" s="22">
        <f>[1]ORDENADAS!Q41*0.8</f>
        <v>360000</v>
      </c>
      <c r="S57" s="21">
        <f>[1]ORDENADAS!R41*0.8</f>
        <v>5544000</v>
      </c>
      <c r="T57" s="21">
        <f>+H57*O57</f>
        <v>0</v>
      </c>
      <c r="U57" s="21">
        <f t="shared" si="5"/>
        <v>207900</v>
      </c>
      <c r="V57" s="23">
        <f>+$Q57*'[2]DISTRIBUCION ANUAL'!L58</f>
        <v>0</v>
      </c>
      <c r="W57" s="23">
        <f>+$Q57*'[2]DISTRIBUCION ANUAL'!M58</f>
        <v>0</v>
      </c>
      <c r="X57" s="23">
        <f>+$Q57*'[2]DISTRIBUCION ANUAL'!N58</f>
        <v>0</v>
      </c>
      <c r="Y57" s="23">
        <f>+$Q57*'[2]DISTRIBUCION ANUAL'!O58</f>
        <v>5751900</v>
      </c>
      <c r="Z57" s="23">
        <f>+$Q57*'[2]DISTRIBUCION ANUAL'!P58</f>
        <v>0</v>
      </c>
      <c r="AA57" s="50"/>
      <c r="AB57" s="3">
        <f t="shared" si="6"/>
        <v>5751900</v>
      </c>
      <c r="AC57" s="3">
        <f t="shared" si="7"/>
        <v>0</v>
      </c>
      <c r="AE57" s="3">
        <f t="shared" si="9"/>
        <v>5751900</v>
      </c>
      <c r="AF57" s="3">
        <f t="shared" si="10"/>
        <v>0</v>
      </c>
      <c r="AG57" s="21">
        <f>$S57*'[2]DISTRIBUCION ANUAL'!L58</f>
        <v>0</v>
      </c>
      <c r="AH57" s="21">
        <f>$S57*'[2]DISTRIBUCION ANUAL'!M58</f>
        <v>0</v>
      </c>
      <c r="AI57" s="21">
        <f>$S57*'[2]DISTRIBUCION ANUAL'!N58</f>
        <v>0</v>
      </c>
      <c r="AJ57" s="21">
        <f>$S57*'[2]DISTRIBUCION ANUAL'!O58</f>
        <v>5544000</v>
      </c>
      <c r="AK57" s="21">
        <f>$S57*'[2]DISTRIBUCION ANUAL'!P58</f>
        <v>0</v>
      </c>
      <c r="AM57" s="21">
        <f>$U57*'[2]DISTRIBUCION ANUAL'!L58</f>
        <v>0</v>
      </c>
      <c r="AN57" s="21">
        <f>$U57*'[2]DISTRIBUCION ANUAL'!M58</f>
        <v>0</v>
      </c>
      <c r="AO57" s="21">
        <f>$U57*'[2]DISTRIBUCION ANUAL'!N58</f>
        <v>0</v>
      </c>
      <c r="AP57" s="21">
        <f>$U57*'[2]DISTRIBUCION ANUAL'!O58</f>
        <v>207900</v>
      </c>
      <c r="AQ57" s="21">
        <f>$U57*'[2]DISTRIBUCION ANUAL'!P58</f>
        <v>0</v>
      </c>
    </row>
    <row r="58" spans="1:43" ht="28.5" x14ac:dyDescent="0.25">
      <c r="A58" t="s">
        <v>24</v>
      </c>
      <c r="B58" s="13">
        <v>50</v>
      </c>
      <c r="C58" s="14">
        <v>54</v>
      </c>
      <c r="D58" s="15" t="str">
        <f>+"PI 2017-2021-"&amp;C58</f>
        <v>PI 2017-2021-54</v>
      </c>
      <c r="E58" s="33" t="s">
        <v>134</v>
      </c>
      <c r="F58" s="33" t="s">
        <v>135</v>
      </c>
      <c r="G58" s="45" t="s">
        <v>63</v>
      </c>
      <c r="H58" s="45">
        <v>1</v>
      </c>
      <c r="I58" s="16" t="s">
        <v>28</v>
      </c>
      <c r="J58" s="33" t="s">
        <v>49</v>
      </c>
      <c r="K58" s="33" t="s">
        <v>111</v>
      </c>
      <c r="L58" s="18">
        <f t="shared" si="1"/>
        <v>115500</v>
      </c>
      <c r="M58" s="19">
        <f>[1]ORDENADAS!L26*0.8</f>
        <v>20000</v>
      </c>
      <c r="N58" s="21">
        <f>M58*$AC$4</f>
        <v>0</v>
      </c>
      <c r="O58" s="21">
        <v>0</v>
      </c>
      <c r="P58" s="21">
        <v>115500</v>
      </c>
      <c r="Q58" s="21">
        <f t="shared" si="3"/>
        <v>423500</v>
      </c>
      <c r="R58" s="22">
        <f>[1]ORDENADAS!Q26*0.8</f>
        <v>20000</v>
      </c>
      <c r="S58" s="21">
        <f>[1]ORDENADAS!R26*0.8</f>
        <v>308000</v>
      </c>
      <c r="T58" s="21">
        <f>+H58*O58</f>
        <v>0</v>
      </c>
      <c r="U58" s="21">
        <f t="shared" si="5"/>
        <v>115500</v>
      </c>
      <c r="V58" s="23">
        <f>+$Q58*'[2]DISTRIBUCION ANUAL'!L59</f>
        <v>0</v>
      </c>
      <c r="W58" s="23">
        <f>+$Q58*'[2]DISTRIBUCION ANUAL'!M59</f>
        <v>0</v>
      </c>
      <c r="X58" s="23">
        <f>+$Q58*'[2]DISTRIBUCION ANUAL'!N59</f>
        <v>0</v>
      </c>
      <c r="Y58" s="23">
        <f>+$Q58*'[2]DISTRIBUCION ANUAL'!O59</f>
        <v>0</v>
      </c>
      <c r="Z58" s="23">
        <f>+$Q58*'[2]DISTRIBUCION ANUAL'!P59</f>
        <v>423500</v>
      </c>
      <c r="AA58" s="41"/>
      <c r="AB58" s="3">
        <f t="shared" si="6"/>
        <v>423500</v>
      </c>
      <c r="AC58" s="3">
        <f t="shared" si="7"/>
        <v>0</v>
      </c>
      <c r="AE58" s="3">
        <f t="shared" si="9"/>
        <v>423500</v>
      </c>
      <c r="AF58" s="3">
        <f t="shared" si="10"/>
        <v>0</v>
      </c>
      <c r="AG58" s="21">
        <f>$S58*'[2]DISTRIBUCION ANUAL'!L59</f>
        <v>0</v>
      </c>
      <c r="AH58" s="21">
        <f>$S58*'[2]DISTRIBUCION ANUAL'!M59</f>
        <v>0</v>
      </c>
      <c r="AI58" s="21">
        <f>$S58*'[2]DISTRIBUCION ANUAL'!N59</f>
        <v>0</v>
      </c>
      <c r="AJ58" s="21">
        <f>$S58*'[2]DISTRIBUCION ANUAL'!O59</f>
        <v>0</v>
      </c>
      <c r="AK58" s="21">
        <f>$S58*'[2]DISTRIBUCION ANUAL'!P59</f>
        <v>308000</v>
      </c>
      <c r="AM58" s="21">
        <f>$U58*'[2]DISTRIBUCION ANUAL'!L59</f>
        <v>0</v>
      </c>
      <c r="AN58" s="21">
        <f>$U58*'[2]DISTRIBUCION ANUAL'!M59</f>
        <v>0</v>
      </c>
      <c r="AO58" s="21">
        <f>$U58*'[2]DISTRIBUCION ANUAL'!N59</f>
        <v>0</v>
      </c>
      <c r="AP58" s="21">
        <f>$U58*'[2]DISTRIBUCION ANUAL'!O59</f>
        <v>0</v>
      </c>
      <c r="AQ58" s="21">
        <f>$U58*'[2]DISTRIBUCION ANUAL'!P59</f>
        <v>115500</v>
      </c>
    </row>
    <row r="59" spans="1:43" ht="15.75" thickBot="1" x14ac:dyDescent="0.3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72"/>
      <c r="R59" s="72"/>
      <c r="S59" s="72"/>
      <c r="T59" s="72"/>
      <c r="U59" s="72"/>
      <c r="V59" s="23"/>
      <c r="W59" s="23"/>
      <c r="X59" s="23"/>
      <c r="Y59" s="23"/>
      <c r="Z59" s="23"/>
      <c r="AA59" s="54"/>
      <c r="AC59" s="3"/>
      <c r="AE59" s="3">
        <f t="shared" si="9"/>
        <v>0</v>
      </c>
      <c r="AF59" s="3">
        <f t="shared" si="10"/>
        <v>0</v>
      </c>
    </row>
    <row r="60" spans="1:43" ht="23.25" customHeight="1" thickBot="1" x14ac:dyDescent="0.3">
      <c r="C60" s="55"/>
      <c r="D60" s="55"/>
      <c r="E60" s="55"/>
      <c r="F60" s="55"/>
      <c r="G60" s="55"/>
      <c r="H60" s="55"/>
      <c r="I60" s="55"/>
      <c r="J60" s="55"/>
      <c r="K60" s="56"/>
      <c r="L60" s="57">
        <f>SUM(L8:L59)</f>
        <v>30959253.625</v>
      </c>
      <c r="M60" s="58"/>
      <c r="N60" s="59"/>
      <c r="O60" s="59"/>
      <c r="P60" s="59"/>
      <c r="Q60" s="60">
        <f t="shared" ref="Q60:Z60" si="14">SUM(Q8:Q59)</f>
        <v>341011469</v>
      </c>
      <c r="R60" s="60">
        <f t="shared" si="14"/>
        <v>15759040</v>
      </c>
      <c r="S60" s="60">
        <f t="shared" si="14"/>
        <v>253410016</v>
      </c>
      <c r="T60" s="60">
        <f t="shared" si="14"/>
        <v>0</v>
      </c>
      <c r="U60" s="60">
        <f t="shared" si="14"/>
        <v>87601453</v>
      </c>
      <c r="V60" s="60">
        <f t="shared" si="14"/>
        <v>68974002.373076916</v>
      </c>
      <c r="W60" s="60">
        <f t="shared" si="14"/>
        <v>66337241.0153846</v>
      </c>
      <c r="X60" s="60">
        <f t="shared" si="14"/>
        <v>69242286.007692307</v>
      </c>
      <c r="Y60" s="60">
        <f t="shared" si="14"/>
        <v>69518582.738461524</v>
      </c>
      <c r="Z60" s="60">
        <f t="shared" si="14"/>
        <v>66939356.865384616</v>
      </c>
      <c r="AA60" s="61"/>
      <c r="AC60" s="3"/>
      <c r="AE60" s="3">
        <f t="shared" si="9"/>
        <v>341011469</v>
      </c>
      <c r="AF60" s="3">
        <f t="shared" si="10"/>
        <v>0</v>
      </c>
      <c r="AG60" s="60">
        <f t="shared" ref="AG60:AK60" si="15">SUM(AG8:AG59)</f>
        <v>50890768.907692306</v>
      </c>
      <c r="AH60" s="60">
        <f t="shared" si="15"/>
        <v>52197814.338461526</v>
      </c>
      <c r="AI60" s="60">
        <f t="shared" si="15"/>
        <v>49817634.369230762</v>
      </c>
      <c r="AJ60" s="60">
        <f t="shared" si="15"/>
        <v>51484447.446153842</v>
      </c>
      <c r="AK60" s="60">
        <f t="shared" si="15"/>
        <v>49019350.938461542</v>
      </c>
      <c r="AL60" s="60"/>
      <c r="AM60" s="60">
        <f t="shared" ref="AM60:AQ60" si="16">SUM(AM8:AM59)</f>
        <v>18083233.46538461</v>
      </c>
      <c r="AN60" s="60">
        <f t="shared" si="16"/>
        <v>14139426.676923074</v>
      </c>
      <c r="AO60" s="60">
        <f t="shared" si="16"/>
        <v>19424651.638461541</v>
      </c>
      <c r="AP60" s="60">
        <f t="shared" si="16"/>
        <v>18034135.29230769</v>
      </c>
      <c r="AQ60" s="60">
        <f t="shared" si="16"/>
        <v>17920005.926923074</v>
      </c>
    </row>
  </sheetData>
  <mergeCells count="4">
    <mergeCell ref="L6:P6"/>
    <mergeCell ref="Q6:U6"/>
    <mergeCell ref="AA6:AA7"/>
    <mergeCell ref="AN1:AP1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EPEN recurso</vt:lpstr>
      <vt:lpstr>'EPEN recurso'!Área_de_impresión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Kerszberg</dc:creator>
  <cp:lastModifiedBy>Lohana Arturo</cp:lastModifiedBy>
  <cp:lastPrinted>2017-10-26T15:43:38Z</cp:lastPrinted>
  <dcterms:created xsi:type="dcterms:W3CDTF">2017-08-09T15:34:38Z</dcterms:created>
  <dcterms:modified xsi:type="dcterms:W3CDTF">2017-10-30T18:52:50Z</dcterms:modified>
</cp:coreProperties>
</file>