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737" activeTab="0"/>
  </bookViews>
  <sheets>
    <sheet name="Ene - Jun 2013" sheetId="1" r:id="rId1"/>
    <sheet name="Inv Ad Ene-Jun 2013 " sheetId="2" r:id="rId2"/>
    <sheet name="Usu Ene-Jun 2013" sheetId="3" r:id="rId3"/>
    <sheet name="ICMR" sheetId="4" r:id="rId4"/>
    <sheet name="TASA FALLA" sheetId="5" r:id="rId5"/>
  </sheets>
  <externalReferences>
    <externalReference r:id="rId8"/>
    <externalReference r:id="rId9"/>
    <externalReference r:id="rId10"/>
  </externalReferences>
  <definedNames>
    <definedName name="_xlnm.Print_Area" localSheetId="0">'Ene - Jun 2013'!$A$1:$L$38</definedName>
    <definedName name="_xlnm.Print_Area" localSheetId="3">'ICMR'!$A$1:$K$34</definedName>
    <definedName name="_xlnm.Print_Area" localSheetId="1">'Inv Ad Ene-Jun 2013 '!$A$1:$M$44</definedName>
    <definedName name="_xlnm.Print_Area" localSheetId="4">'TASA FALLA'!$A$1:$T$52</definedName>
    <definedName name="_xlnm.Print_Area" localSheetId="2">'Usu Ene-Jun 2013'!$A$1:$M$53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0">'Ene - Jun 2013'!INICIO</definedName>
    <definedName name="INICIO" localSheetId="3">'ICMR'!INICIO</definedName>
    <definedName name="INICIO" localSheetId="1">'Inv Ad Ene-Jun 2013 '!INICIO</definedName>
    <definedName name="INICIO" localSheetId="4">'TASA FALLA'!INICIO</definedName>
    <definedName name="INICIO" localSheetId="2">'Usu Ene-Jun 2013'!INICIO</definedName>
    <definedName name="INICIO">[0]!INICIO</definedName>
    <definedName name="INICIOTI" localSheetId="4">'TASA FALLA'!INICIOTI</definedName>
    <definedName name="INICIOTI">[0]!INICIOTI</definedName>
    <definedName name="LINEAS" localSheetId="0">'Ene - Jun 2013'!LINEAS</definedName>
    <definedName name="LINEAS" localSheetId="3">'ICMR'!LINEAS</definedName>
    <definedName name="LINEAS" localSheetId="1">'Inv Ad Ene-Jun 2013 '!LINEAS</definedName>
    <definedName name="LINEAS" localSheetId="4">'TASA FALLA'!LINEAS</definedName>
    <definedName name="LINEAS" localSheetId="2">'Usu Ene-Jun 2013'!LINEAS</definedName>
    <definedName name="LINEAS">[0]!LINEAS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QITBA">#REF!</definedName>
    <definedName name="TRAN">[0]!TRAN</definedName>
    <definedName name="TRANSNOA" localSheetId="4">'TASA FALLA'!TRANSNOA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<sst xmlns="http://schemas.openxmlformats.org/spreadsheetml/2006/main" count="140" uniqueCount="73">
  <si>
    <t xml:space="preserve">ENTE NACIONAL REGULADOR </t>
  </si>
  <si>
    <t>DE LA ELECTRICIDAD</t>
  </si>
  <si>
    <t>Sanciones duplicadas por tasa de falla &gt; 4 Sal. x año/100km.</t>
  </si>
  <si>
    <t xml:space="preserve">TOTALES  </t>
  </si>
  <si>
    <t>SISTEMA DE TRANSPORTE DE ENERGÍA ELÉCTRICA POR DISTRIBUCIÓN TRONCAL</t>
  </si>
  <si>
    <t xml:space="preserve">TRANSPA  S.A. </t>
  </si>
  <si>
    <t>SISTEMA DE TRANSPORTE DE ENERGÍA ELÉCTRICA EN ALTA TENSIÓN</t>
  </si>
  <si>
    <t>INDICES DE CALIDAD MEDIA DE REFERENCIA</t>
  </si>
  <si>
    <t>Líneas</t>
  </si>
  <si>
    <t>Transformadores</t>
  </si>
  <si>
    <t>Salidas</t>
  </si>
  <si>
    <t>Reactivos</t>
  </si>
  <si>
    <t>Suma uxt</t>
  </si>
  <si>
    <t>Ut</t>
  </si>
  <si>
    <t>T</t>
  </si>
  <si>
    <t>Indisponibilidad media</t>
  </si>
  <si>
    <t>Indice Acta Acuerdo</t>
  </si>
  <si>
    <t>Destino</t>
  </si>
  <si>
    <t>Premios (Valor positivo + 50%)</t>
  </si>
  <si>
    <t>TASA DE FALLA MEDIA DE REFERENCIA - DESTINO</t>
  </si>
  <si>
    <t>Tasa de falla Promedio</t>
  </si>
  <si>
    <t>Tasa de falla Acta Acuerdo</t>
  </si>
  <si>
    <t xml:space="preserve">SISTEMA DE TRANSPORTE DE ENERGÍA ELÉCTRICA POR DISTRIBUCIÓN TRONCAL </t>
  </si>
  <si>
    <t>TRANSPA S.A.</t>
  </si>
  <si>
    <t>INDISPONIBILIDADES FORZADAS DE LÍNEAS - TASA DE FALLA</t>
  </si>
  <si>
    <t>LÍNEAS</t>
  </si>
  <si>
    <t>U
[kV]</t>
  </si>
  <si>
    <t>Long.
[km]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</si>
  <si>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</si>
  <si>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</si>
  <si>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</si>
  <si>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</si>
  <si>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</si>
  <si>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</si>
  <si>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</si>
  <si>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</si>
  <si>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Monto sanción</t>
  </si>
  <si>
    <t>Inversiones</t>
  </si>
  <si>
    <t>Usuarios</t>
  </si>
  <si>
    <t>TRANSPORTE DE ENERGÍA ELÉCTRICA POR DISTRIBUCIÓN TRONCAL</t>
  </si>
  <si>
    <t>MONTO TOTAL DESTINADO A INVERSIONES ADICIONALES CONFORME EL PUNTO  5.1.3. DEL ACTA ACUERDO</t>
  </si>
  <si>
    <t>EQUIPAMIENTO PROPIO</t>
  </si>
  <si>
    <t>2.1.1. Transformación</t>
  </si>
  <si>
    <t>2.2.1. Salidas</t>
  </si>
  <si>
    <t>MONTO TOTAL DESTINADO A USUARIOS</t>
  </si>
  <si>
    <t>ANEXO I</t>
  </si>
  <si>
    <t>1.2. Líneas - EDERSA</t>
  </si>
  <si>
    <t>2.1.2. Transformación - EDERSA</t>
  </si>
  <si>
    <t>2.2.2. Salidas - EDERSA</t>
  </si>
  <si>
    <t>SUPERVISIÓN</t>
  </si>
  <si>
    <t>ANEXO II</t>
  </si>
  <si>
    <t>1.3. Líneas - S.P.S.E.</t>
  </si>
  <si>
    <t>ANEXO III</t>
  </si>
  <si>
    <t>ANEXO IV</t>
  </si>
  <si>
    <t>ANEXO V</t>
  </si>
  <si>
    <t>ANEXO VI</t>
  </si>
  <si>
    <t>1.4. Líneas - TRANSACUE S.A.</t>
  </si>
  <si>
    <t>Incentivos</t>
  </si>
  <si>
    <t>ENERO</t>
  </si>
  <si>
    <t>FEBRERO</t>
  </si>
  <si>
    <t>MARZO</t>
  </si>
  <si>
    <t>ABRIL</t>
  </si>
  <si>
    <t>MAYO</t>
  </si>
  <si>
    <t>JUNIO</t>
  </si>
  <si>
    <t xml:space="preserve">ANEXO VII al Memorándum D.T.E.E.  N°      /2014.- </t>
  </si>
  <si>
    <t>Tasa de falla de TRANSPA (sin TI) correspondiente al mes de Junio de 2013.-</t>
  </si>
  <si>
    <t>Enero a Junio de 2013</t>
  </si>
  <si>
    <t>1.1. Lineas Equipamiento propio</t>
  </si>
  <si>
    <t>3.1. Reactivo Equipamiento propio</t>
  </si>
  <si>
    <t>TOTAL DE SANCIONES E INCENTIVOS</t>
  </si>
  <si>
    <t>2.1.3. Transformación - TRANSACUE S.A.</t>
  </si>
  <si>
    <t>3.2. Reactivo - EDERSA</t>
  </si>
  <si>
    <t>1.3. Líneas - TRANSACUE S.A.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</si>
</sst>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00"/>
    <numFmt numFmtId="170" formatCode="#&quot;.&quot;#&quot;.-&quot;"/>
    <numFmt numFmtId="171" formatCode="#&quot;.&quot;#&quot;.&quot;#&quot;.-&quot;"/>
    <numFmt numFmtId="172" formatCode="0.0000000000"/>
    <numFmt numFmtId="173" formatCode="0.00000"/>
    <numFmt numFmtId="174" formatCode="0_)"/>
    <numFmt numFmtId="175" formatCode="0.0_)"/>
    <numFmt numFmtId="176" formatCode="0.0000000_)"/>
    <numFmt numFmtId="177" formatCode="#,##0.0000"/>
    <numFmt numFmtId="178" formatCode="&quot;$&quot;\ #,##0.000;&quot;$&quot;\ \-#,##0.000"/>
    <numFmt numFmtId="179" formatCode="#,##0.0"/>
    <numFmt numFmtId="180" formatCode="&quot;$&quot;#,##0.00\ ;&quot;$&quot;\-#,##0.00\ "/>
    <numFmt numFmtId="181" formatCode="0.0"/>
    <numFmt numFmtId="182" formatCode="0.000_)"/>
    <numFmt numFmtId="183" formatCode="#,##0;[Red]#,##0"/>
    <numFmt numFmtId="184" formatCode="#,##0.000000"/>
    <numFmt numFmtId="185" formatCode="[$$-409]#,##0.00_ ;\-[$$-409]#,##0.00\ "/>
    <numFmt numFmtId="186" formatCode="&quot;$&quot;\ #,##0.00"/>
  </numFmts>
  <fonts count="43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12"/>
      <name val="Arial"/>
      <family val="2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sz val="9"/>
      <name val="MS Sans Serif"/>
      <family val="0"/>
    </font>
    <font>
      <b/>
      <sz val="10"/>
      <name val="MS Sans Serif"/>
      <family val="0"/>
    </font>
    <font>
      <b/>
      <sz val="12"/>
      <name val="Times New Roman"/>
      <family val="1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u val="single"/>
      <sz val="25"/>
      <name val="Times New Roman"/>
      <family val="1"/>
    </font>
    <font>
      <b/>
      <i/>
      <u val="single"/>
      <sz val="2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20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mediumGray">
        <fgColor indexed="8"/>
      </patternFill>
    </fill>
  </fills>
  <borders count="4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5" fillId="0" borderId="0" xfId="23" applyFont="1">
      <alignment/>
      <protection/>
    </xf>
    <xf numFmtId="0" fontId="6" fillId="0" borderId="0" xfId="23" applyFont="1" applyAlignment="1">
      <alignment horizontal="centerContinuous"/>
      <protection/>
    </xf>
    <xf numFmtId="0" fontId="12" fillId="0" borderId="0" xfId="23" applyFont="1" applyAlignment="1">
      <alignment horizontal="right" vertical="top"/>
      <protection/>
    </xf>
    <xf numFmtId="0" fontId="13" fillId="0" borderId="0" xfId="23" applyFont="1" applyAlignment="1">
      <alignment horizontal="centerContinuous"/>
      <protection/>
    </xf>
    <xf numFmtId="0" fontId="5" fillId="0" borderId="0" xfId="23" applyFont="1" applyAlignment="1">
      <alignment horizontal="centerContinuous"/>
      <protection/>
    </xf>
    <xf numFmtId="0" fontId="4" fillId="0" borderId="0" xfId="23" applyFont="1">
      <alignment/>
      <protection/>
    </xf>
    <xf numFmtId="0" fontId="1" fillId="0" borderId="0" xfId="23">
      <alignment/>
      <protection/>
    </xf>
    <xf numFmtId="0" fontId="4" fillId="0" borderId="0" xfId="23" applyFont="1" applyAlignment="1">
      <alignment horizontal="centerContinuous"/>
      <protection/>
    </xf>
    <xf numFmtId="0" fontId="3" fillId="0" borderId="0" xfId="23" applyFont="1" applyFill="1" applyBorder="1" applyAlignment="1" applyProtection="1">
      <alignment horizontal="centerContinuous"/>
      <protection/>
    </xf>
    <xf numFmtId="0" fontId="7" fillId="0" borderId="0" xfId="23" applyNumberFormat="1" applyFont="1" applyAlignment="1">
      <alignment horizontal="left"/>
      <protection/>
    </xf>
    <xf numFmtId="0" fontId="7" fillId="0" borderId="0" xfId="23" applyFont="1">
      <alignment/>
      <protection/>
    </xf>
    <xf numFmtId="0" fontId="7" fillId="0" borderId="0" xfId="23" applyFont="1" applyBorder="1">
      <alignment/>
      <protection/>
    </xf>
    <xf numFmtId="0" fontId="14" fillId="0" borderId="0" xfId="23" applyFont="1" applyFill="1" applyBorder="1" applyAlignment="1" applyProtection="1">
      <alignment horizontal="left"/>
      <protection/>
    </xf>
    <xf numFmtId="0" fontId="5" fillId="0" borderId="0" xfId="23" applyFont="1" applyBorder="1">
      <alignment/>
      <protection/>
    </xf>
    <xf numFmtId="0" fontId="11" fillId="0" borderId="0" xfId="23" applyFont="1">
      <alignment/>
      <protection/>
    </xf>
    <xf numFmtId="0" fontId="15" fillId="0" borderId="0" xfId="23" applyFont="1" applyBorder="1" applyAlignment="1">
      <alignment horizontal="centerContinuous"/>
      <protection/>
    </xf>
    <xf numFmtId="0" fontId="16" fillId="0" borderId="0" xfId="23" applyFont="1" applyAlignment="1">
      <alignment horizontal="centerContinuous"/>
      <protection/>
    </xf>
    <xf numFmtId="0" fontId="11" fillId="0" borderId="0" xfId="23" applyFont="1" applyAlignment="1">
      <alignment horizontal="centerContinuous"/>
      <protection/>
    </xf>
    <xf numFmtId="0" fontId="11" fillId="0" borderId="0" xfId="23" applyFont="1" applyBorder="1" applyAlignment="1">
      <alignment horizontal="centerContinuous"/>
      <protection/>
    </xf>
    <xf numFmtId="0" fontId="11" fillId="0" borderId="0" xfId="23" applyFont="1" applyBorder="1">
      <alignment/>
      <protection/>
    </xf>
    <xf numFmtId="0" fontId="4" fillId="0" borderId="0" xfId="23" applyFont="1" applyBorder="1">
      <alignment/>
      <protection/>
    </xf>
    <xf numFmtId="0" fontId="9" fillId="0" borderId="0" xfId="23" applyFont="1">
      <alignment/>
      <protection/>
    </xf>
    <xf numFmtId="0" fontId="17" fillId="0" borderId="0" xfId="23" applyFont="1">
      <alignment/>
      <protection/>
    </xf>
    <xf numFmtId="0" fontId="18" fillId="0" borderId="0" xfId="23" applyFont="1" applyBorder="1">
      <alignment/>
      <protection/>
    </xf>
    <xf numFmtId="0" fontId="17" fillId="0" borderId="0" xfId="23" applyFont="1" applyBorder="1">
      <alignment/>
      <protection/>
    </xf>
    <xf numFmtId="0" fontId="19" fillId="0" borderId="1" xfId="23" applyFont="1" applyBorder="1">
      <alignment/>
      <protection/>
    </xf>
    <xf numFmtId="0" fontId="19" fillId="0" borderId="2" xfId="22" applyFont="1" applyBorder="1">
      <alignment/>
      <protection/>
    </xf>
    <xf numFmtId="0" fontId="17" fillId="0" borderId="2" xfId="23" applyFont="1" applyBorder="1">
      <alignment/>
      <protection/>
    </xf>
    <xf numFmtId="0" fontId="17" fillId="0" borderId="3" xfId="23" applyFont="1" applyBorder="1">
      <alignment/>
      <protection/>
    </xf>
    <xf numFmtId="0" fontId="8" fillId="0" borderId="0" xfId="23" applyFont="1">
      <alignment/>
      <protection/>
    </xf>
    <xf numFmtId="0" fontId="10" fillId="0" borderId="4" xfId="23" applyFont="1" applyBorder="1" applyAlignment="1">
      <alignment horizontal="centerContinuous"/>
      <protection/>
    </xf>
    <xf numFmtId="0" fontId="1" fillId="0" borderId="0" xfId="23" applyNumberFormat="1" applyAlignment="1">
      <alignment horizontal="centerContinuous"/>
      <protection/>
    </xf>
    <xf numFmtId="0" fontId="8" fillId="0" borderId="0" xfId="23" applyNumberFormat="1" applyFont="1" applyAlignment="1">
      <alignment horizontal="centerContinuous"/>
      <protection/>
    </xf>
    <xf numFmtId="0" fontId="10" fillId="0" borderId="0" xfId="23" applyFont="1" applyBorder="1" applyAlignment="1">
      <alignment horizontal="centerContinuous"/>
      <protection/>
    </xf>
    <xf numFmtId="0" fontId="8" fillId="0" borderId="0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centerContinuous"/>
      <protection/>
    </xf>
    <xf numFmtId="0" fontId="8" fillId="0" borderId="0" xfId="23" applyFont="1" applyBorder="1">
      <alignment/>
      <protection/>
    </xf>
    <xf numFmtId="0" fontId="8" fillId="0" borderId="4" xfId="23" applyFont="1" applyBorder="1">
      <alignment/>
      <protection/>
    </xf>
    <xf numFmtId="0" fontId="20" fillId="0" borderId="0" xfId="23" applyNumberFormat="1" applyFont="1" applyBorder="1" applyAlignment="1">
      <alignment horizontal="right"/>
      <protection/>
    </xf>
    <xf numFmtId="0" fontId="10" fillId="0" borderId="0" xfId="23" applyFont="1" applyBorder="1">
      <alignment/>
      <protection/>
    </xf>
    <xf numFmtId="0" fontId="8" fillId="0" borderId="5" xfId="23" applyFont="1" applyBorder="1">
      <alignment/>
      <protection/>
    </xf>
    <xf numFmtId="0" fontId="20" fillId="0" borderId="0" xfId="23" applyNumberFormat="1" applyFont="1" applyBorder="1" applyAlignment="1">
      <alignment horizontal="centerContinuous"/>
      <protection/>
    </xf>
    <xf numFmtId="0" fontId="1" fillId="0" borderId="0" xfId="23" applyAlignment="1">
      <alignment horizontal="centerContinuous"/>
      <protection/>
    </xf>
    <xf numFmtId="0" fontId="20" fillId="0" borderId="0" xfId="23" applyNumberFormat="1" applyFont="1" applyBorder="1" applyAlignment="1">
      <alignment horizontal="right"/>
      <protection/>
    </xf>
    <xf numFmtId="0" fontId="20" fillId="0" borderId="0" xfId="23" applyNumberFormat="1" applyFont="1" applyBorder="1" applyAlignment="1">
      <alignment/>
      <protection/>
    </xf>
    <xf numFmtId="7" fontId="20" fillId="0" borderId="0" xfId="23" applyNumberFormat="1" applyFont="1" applyBorder="1" applyAlignment="1">
      <alignment horizontal="right"/>
      <protection/>
    </xf>
    <xf numFmtId="0" fontId="4" fillId="0" borderId="4" xfId="23" applyFont="1" applyBorder="1">
      <alignment/>
      <protection/>
    </xf>
    <xf numFmtId="0" fontId="2" fillId="0" borderId="0" xfId="23" applyNumberFormat="1" applyFont="1" applyBorder="1" applyAlignment="1">
      <alignment horizontal="right"/>
      <protection/>
    </xf>
    <xf numFmtId="0" fontId="4" fillId="0" borderId="5" xfId="23" applyFont="1" applyBorder="1">
      <alignment/>
      <protection/>
    </xf>
    <xf numFmtId="0" fontId="20" fillId="0" borderId="0" xfId="23" applyFont="1" applyBorder="1">
      <alignment/>
      <protection/>
    </xf>
    <xf numFmtId="0" fontId="20" fillId="0" borderId="0" xfId="23" applyFont="1" applyBorder="1" applyAlignment="1">
      <alignment horizontal="center"/>
      <protection/>
    </xf>
    <xf numFmtId="0" fontId="21" fillId="0" borderId="0" xfId="23" applyNumberFormat="1" applyFont="1" applyBorder="1" applyAlignment="1">
      <alignment horizontal="left"/>
      <protection/>
    </xf>
    <xf numFmtId="0" fontId="17" fillId="0" borderId="6" xfId="23" applyFont="1" applyBorder="1">
      <alignment/>
      <protection/>
    </xf>
    <xf numFmtId="0" fontId="17" fillId="0" borderId="7" xfId="23" applyFont="1" applyBorder="1">
      <alignment/>
      <protection/>
    </xf>
    <xf numFmtId="0" fontId="17" fillId="0" borderId="8" xfId="23" applyFont="1" applyBorder="1">
      <alignment/>
      <protection/>
    </xf>
    <xf numFmtId="7" fontId="20" fillId="0" borderId="0" xfId="23" applyNumberFormat="1" applyFont="1" applyBorder="1">
      <alignment/>
      <protection/>
    </xf>
    <xf numFmtId="49" fontId="20" fillId="0" borderId="0" xfId="23" applyNumberFormat="1" applyFont="1" applyBorder="1" applyAlignment="1">
      <alignment/>
      <protection/>
    </xf>
    <xf numFmtId="49" fontId="20" fillId="0" borderId="0" xfId="23" applyNumberFormat="1" applyFont="1" applyBorder="1" applyAlignment="1">
      <alignment horizontal="right"/>
      <protection/>
    </xf>
    <xf numFmtId="7" fontId="8" fillId="0" borderId="0" xfId="23" applyNumberFormat="1" applyFont="1">
      <alignment/>
      <protection/>
    </xf>
    <xf numFmtId="0" fontId="15" fillId="0" borderId="0" xfId="0" applyFont="1" applyBorder="1" applyAlignment="1">
      <alignment horizontal="centerContinuous"/>
    </xf>
    <xf numFmtId="0" fontId="5" fillId="0" borderId="0" xfId="24" applyFont="1">
      <alignment/>
      <protection/>
    </xf>
    <xf numFmtId="0" fontId="6" fillId="0" borderId="0" xfId="24" applyFont="1" applyAlignment="1">
      <alignment horizontal="centerContinuous"/>
      <protection/>
    </xf>
    <xf numFmtId="0" fontId="20" fillId="0" borderId="0" xfId="24" applyFont="1" applyBorder="1">
      <alignment/>
      <protection/>
    </xf>
    <xf numFmtId="0" fontId="12" fillId="0" borderId="0" xfId="24" applyFont="1" applyAlignment="1">
      <alignment horizontal="right" vertical="top"/>
      <protection/>
    </xf>
    <xf numFmtId="0" fontId="13" fillId="0" borderId="0" xfId="24" applyFont="1" applyAlignment="1">
      <alignment horizontal="centerContinuous"/>
      <protection/>
    </xf>
    <xf numFmtId="0" fontId="5" fillId="0" borderId="0" xfId="24" applyFont="1" applyAlignment="1">
      <alignment horizontal="centerContinuous"/>
      <protection/>
    </xf>
    <xf numFmtId="0" fontId="4" fillId="0" borderId="0" xfId="24" applyFont="1">
      <alignment/>
      <protection/>
    </xf>
    <xf numFmtId="0" fontId="1" fillId="0" borderId="0" xfId="24">
      <alignment/>
      <protection/>
    </xf>
    <xf numFmtId="0" fontId="4" fillId="0" borderId="0" xfId="24" applyFont="1" applyAlignment="1">
      <alignment horizontal="centerContinuous"/>
      <protection/>
    </xf>
    <xf numFmtId="0" fontId="3" fillId="0" borderId="0" xfId="24" applyFont="1" applyFill="1" applyBorder="1" applyAlignment="1" applyProtection="1">
      <alignment horizontal="centerContinuous"/>
      <protection/>
    </xf>
    <xf numFmtId="0" fontId="7" fillId="0" borderId="0" xfId="24" applyNumberFormat="1" applyFont="1" applyAlignment="1">
      <alignment horizontal="left"/>
      <protection/>
    </xf>
    <xf numFmtId="0" fontId="7" fillId="0" borderId="0" xfId="24" applyFont="1">
      <alignment/>
      <protection/>
    </xf>
    <xf numFmtId="0" fontId="7" fillId="0" borderId="0" xfId="24" applyFont="1" applyBorder="1">
      <alignment/>
      <protection/>
    </xf>
    <xf numFmtId="0" fontId="14" fillId="0" borderId="0" xfId="24" applyFont="1" applyFill="1" applyBorder="1" applyAlignment="1" applyProtection="1">
      <alignment horizontal="left"/>
      <protection/>
    </xf>
    <xf numFmtId="0" fontId="5" fillId="0" borderId="0" xfId="24" applyFont="1" applyBorder="1">
      <alignment/>
      <protection/>
    </xf>
    <xf numFmtId="0" fontId="11" fillId="0" borderId="0" xfId="24" applyFont="1">
      <alignment/>
      <protection/>
    </xf>
    <xf numFmtId="0" fontId="15" fillId="0" borderId="0" xfId="24" applyFont="1" applyBorder="1" applyAlignment="1">
      <alignment horizontal="centerContinuous"/>
      <protection/>
    </xf>
    <xf numFmtId="0" fontId="16" fillId="0" borderId="0" xfId="24" applyFont="1" applyAlignment="1">
      <alignment horizontal="centerContinuous"/>
      <protection/>
    </xf>
    <xf numFmtId="0" fontId="11" fillId="0" borderId="0" xfId="24" applyFont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0" xfId="24" applyFont="1" applyBorder="1">
      <alignment/>
      <protection/>
    </xf>
    <xf numFmtId="0" fontId="4" fillId="0" borderId="0" xfId="24" applyFont="1" applyBorder="1">
      <alignment/>
      <protection/>
    </xf>
    <xf numFmtId="0" fontId="9" fillId="0" borderId="0" xfId="24" applyFont="1">
      <alignment/>
      <protection/>
    </xf>
    <xf numFmtId="0" fontId="1" fillId="0" borderId="0" xfId="24" applyAlignment="1">
      <alignment horizontal="centerContinuous"/>
      <protection/>
    </xf>
    <xf numFmtId="0" fontId="24" fillId="0" borderId="0" xfId="24" applyFont="1" applyAlignment="1">
      <alignment horizontal="centerContinuous"/>
      <protection/>
    </xf>
    <xf numFmtId="0" fontId="17" fillId="0" borderId="0" xfId="24" applyFont="1">
      <alignment/>
      <protection/>
    </xf>
    <xf numFmtId="0" fontId="18" fillId="0" borderId="0" xfId="24" applyFont="1" applyBorder="1">
      <alignment/>
      <protection/>
    </xf>
    <xf numFmtId="0" fontId="17" fillId="0" borderId="0" xfId="24" applyFont="1" applyBorder="1">
      <alignment/>
      <protection/>
    </xf>
    <xf numFmtId="0" fontId="17" fillId="0" borderId="1" xfId="24" applyFont="1" applyBorder="1">
      <alignment/>
      <protection/>
    </xf>
    <xf numFmtId="0" fontId="17" fillId="0" borderId="2" xfId="24" applyFont="1" applyBorder="1">
      <alignment/>
      <protection/>
    </xf>
    <xf numFmtId="171" fontId="17" fillId="0" borderId="2" xfId="24" applyNumberFormat="1" applyFont="1" applyBorder="1">
      <alignment/>
      <protection/>
    </xf>
    <xf numFmtId="0" fontId="17" fillId="0" borderId="3" xfId="24" applyFont="1" applyBorder="1">
      <alignment/>
      <protection/>
    </xf>
    <xf numFmtId="0" fontId="8" fillId="0" borderId="0" xfId="24" applyFont="1">
      <alignment/>
      <protection/>
    </xf>
    <xf numFmtId="0" fontId="10" fillId="0" borderId="4" xfId="24" applyFont="1" applyBorder="1" applyAlignment="1">
      <alignment horizontal="centerContinuous"/>
      <protection/>
    </xf>
    <xf numFmtId="0" fontId="1" fillId="0" borderId="0" xfId="24" applyNumberFormat="1" applyBorder="1" applyAlignment="1">
      <alignment horizontal="centerContinuous"/>
      <protection/>
    </xf>
    <xf numFmtId="0" fontId="8" fillId="0" borderId="0" xfId="24" applyNumberFormat="1" applyFont="1" applyBorder="1" applyAlignment="1">
      <alignment horizontal="centerContinuous"/>
      <protection/>
    </xf>
    <xf numFmtId="0" fontId="10" fillId="0" borderId="0" xfId="24" applyFont="1" applyBorder="1" applyAlignment="1">
      <alignment horizontal="centerContinuous"/>
      <protection/>
    </xf>
    <xf numFmtId="0" fontId="8" fillId="0" borderId="0" xfId="24" applyFont="1" applyBorder="1" applyAlignment="1">
      <alignment horizontal="centerContinuous"/>
      <protection/>
    </xf>
    <xf numFmtId="0" fontId="8" fillId="0" borderId="5" xfId="24" applyFont="1" applyBorder="1" applyAlignment="1">
      <alignment horizontal="centerContinuous"/>
      <protection/>
    </xf>
    <xf numFmtId="0" fontId="8" fillId="0" borderId="0" xfId="24" applyFont="1" applyBorder="1">
      <alignment/>
      <protection/>
    </xf>
    <xf numFmtId="0" fontId="8" fillId="0" borderId="4" xfId="24" applyFont="1" applyBorder="1">
      <alignment/>
      <protection/>
    </xf>
    <xf numFmtId="0" fontId="20" fillId="0" borderId="0" xfId="24" applyNumberFormat="1" applyFont="1" applyBorder="1" applyAlignment="1">
      <alignment horizontal="right"/>
      <protection/>
    </xf>
    <xf numFmtId="170" fontId="20" fillId="0" borderId="0" xfId="24" applyNumberFormat="1" applyFont="1" applyBorder="1" applyAlignment="1">
      <alignment horizontal="right"/>
      <protection/>
    </xf>
    <xf numFmtId="171" fontId="8" fillId="0" borderId="0" xfId="24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8" fillId="0" borderId="5" xfId="24" applyFont="1" applyBorder="1">
      <alignment/>
      <protection/>
    </xf>
    <xf numFmtId="0" fontId="20" fillId="0" borderId="0" xfId="24" applyNumberFormat="1" applyFont="1" applyBorder="1" applyAlignment="1">
      <alignment horizontal="right"/>
      <protection/>
    </xf>
    <xf numFmtId="171" fontId="20" fillId="0" borderId="0" xfId="24" applyNumberFormat="1" applyFont="1" applyBorder="1">
      <alignment/>
      <protection/>
    </xf>
    <xf numFmtId="7" fontId="20" fillId="0" borderId="0" xfId="24" applyNumberFormat="1" applyFont="1" applyBorder="1" applyAlignment="1">
      <alignment horizontal="right"/>
      <protection/>
    </xf>
    <xf numFmtId="0" fontId="4" fillId="0" borderId="4" xfId="24" applyFont="1" applyBorder="1">
      <alignment/>
      <protection/>
    </xf>
    <xf numFmtId="0" fontId="20" fillId="0" borderId="9" xfId="24" applyNumberFormat="1" applyFont="1" applyBorder="1" applyAlignment="1">
      <alignment horizontal="center"/>
      <protection/>
    </xf>
    <xf numFmtId="0" fontId="4" fillId="0" borderId="5" xfId="24" applyFont="1" applyBorder="1">
      <alignment/>
      <protection/>
    </xf>
    <xf numFmtId="0" fontId="8" fillId="0" borderId="9" xfId="24" applyNumberFormat="1" applyFont="1" applyBorder="1" applyAlignment="1">
      <alignment horizontal="center"/>
      <protection/>
    </xf>
    <xf numFmtId="169" fontId="8" fillId="0" borderId="9" xfId="24" applyNumberFormat="1" applyFont="1" applyBorder="1" applyAlignment="1">
      <alignment horizontal="center"/>
      <protection/>
    </xf>
    <xf numFmtId="172" fontId="20" fillId="0" borderId="9" xfId="24" applyNumberFormat="1" applyFont="1" applyBorder="1" applyAlignment="1">
      <alignment horizontal="center"/>
      <protection/>
    </xf>
    <xf numFmtId="173" fontId="20" fillId="0" borderId="9" xfId="24" applyNumberFormat="1" applyFont="1" applyBorder="1" applyAlignment="1">
      <alignment horizontal="center"/>
      <protection/>
    </xf>
    <xf numFmtId="0" fontId="25" fillId="0" borderId="0" xfId="24" applyFont="1" applyBorder="1" applyAlignment="1">
      <alignment horizontal="center"/>
      <protection/>
    </xf>
    <xf numFmtId="0" fontId="17" fillId="0" borderId="4" xfId="24" applyFont="1" applyBorder="1">
      <alignment/>
      <protection/>
    </xf>
    <xf numFmtId="0" fontId="4" fillId="0" borderId="6" xfId="24" applyFont="1" applyBorder="1">
      <alignment/>
      <protection/>
    </xf>
    <xf numFmtId="0" fontId="4" fillId="0" borderId="7" xfId="24" applyFont="1" applyBorder="1">
      <alignment/>
      <protection/>
    </xf>
    <xf numFmtId="0" fontId="4" fillId="0" borderId="8" xfId="24" applyFont="1" applyBorder="1">
      <alignment/>
      <protection/>
    </xf>
    <xf numFmtId="0" fontId="1" fillId="0" borderId="0" xfId="21">
      <alignment/>
      <protection/>
    </xf>
    <xf numFmtId="0" fontId="12" fillId="0" borderId="0" xfId="21" applyFont="1" applyAlignment="1">
      <alignment horizontal="right" vertical="top"/>
      <protection/>
    </xf>
    <xf numFmtId="0" fontId="26" fillId="0" borderId="0" xfId="21" applyFont="1">
      <alignment/>
      <protection/>
    </xf>
    <xf numFmtId="0" fontId="6" fillId="0" borderId="0" xfId="21" applyFont="1" applyAlignment="1">
      <alignment horizontal="centerContinuous"/>
      <protection/>
    </xf>
    <xf numFmtId="0" fontId="26" fillId="0" borderId="0" xfId="21" applyFont="1" applyAlignment="1">
      <alignment horizontal="centerContinuous"/>
      <protection/>
    </xf>
    <xf numFmtId="0" fontId="2" fillId="0" borderId="0" xfId="21" applyFont="1" applyBorder="1" applyAlignment="1" applyProtection="1">
      <alignment horizontal="centerContinuous" vertical="center"/>
      <protection/>
    </xf>
    <xf numFmtId="0" fontId="1" fillId="0" borderId="0" xfId="21" applyAlignment="1">
      <alignment horizontal="centerContinuous" vertical="center"/>
      <protection/>
    </xf>
    <xf numFmtId="0" fontId="27" fillId="0" borderId="0" xfId="21" applyFont="1" applyBorder="1" applyAlignment="1">
      <alignment horizontal="centerContinuous"/>
      <protection/>
    </xf>
    <xf numFmtId="0" fontId="28" fillId="0" borderId="0" xfId="21" applyFont="1" applyBorder="1" applyAlignment="1" applyProtection="1">
      <alignment horizontal="left"/>
      <protection/>
    </xf>
    <xf numFmtId="0" fontId="29" fillId="0" borderId="0" xfId="21" applyFont="1" applyBorder="1" applyAlignment="1" applyProtection="1">
      <alignment horizontal="centerContinuous"/>
      <protection/>
    </xf>
    <xf numFmtId="0" fontId="1" fillId="0" borderId="0" xfId="21" applyAlignment="1">
      <alignment horizontal="centerContinuous"/>
      <protection/>
    </xf>
    <xf numFmtId="0" fontId="29" fillId="0" borderId="0" xfId="21" applyFont="1" applyAlignment="1">
      <alignment horizontal="centerContinuous"/>
      <protection/>
    </xf>
    <xf numFmtId="0" fontId="1" fillId="0" borderId="1" xfId="21" applyBorder="1">
      <alignment/>
      <protection/>
    </xf>
    <xf numFmtId="0" fontId="1" fillId="0" borderId="2" xfId="21" applyBorder="1">
      <alignment/>
      <protection/>
    </xf>
    <xf numFmtId="0" fontId="30" fillId="0" borderId="2" xfId="21" applyFont="1" applyBorder="1">
      <alignment/>
      <protection/>
    </xf>
    <xf numFmtId="0" fontId="1" fillId="0" borderId="3" xfId="21" applyBorder="1">
      <alignment/>
      <protection/>
    </xf>
    <xf numFmtId="0" fontId="10" fillId="0" borderId="4" xfId="21" applyFont="1" applyBorder="1" applyAlignment="1">
      <alignment horizontal="centerContinuous"/>
      <protection/>
    </xf>
    <xf numFmtId="0" fontId="30" fillId="0" borderId="0" xfId="21" applyFont="1" applyBorder="1" applyAlignment="1">
      <alignment horizontal="centerContinuous"/>
      <protection/>
    </xf>
    <xf numFmtId="0" fontId="1" fillId="0" borderId="0" xfId="21" applyBorder="1" applyAlignment="1">
      <alignment horizontal="centerContinuous"/>
      <protection/>
    </xf>
    <xf numFmtId="0" fontId="1" fillId="0" borderId="5" xfId="21" applyBorder="1" applyAlignment="1">
      <alignment horizontal="centerContinuous"/>
      <protection/>
    </xf>
    <xf numFmtId="0" fontId="1" fillId="0" borderId="4" xfId="21" applyBorder="1">
      <alignment/>
      <protection/>
    </xf>
    <xf numFmtId="0" fontId="1" fillId="0" borderId="10" xfId="21" applyBorder="1">
      <alignment/>
      <protection/>
    </xf>
    <xf numFmtId="0" fontId="30" fillId="0" borderId="0" xfId="21" applyFont="1" applyBorder="1" applyAlignment="1" applyProtection="1">
      <alignment horizontal="center"/>
      <protection/>
    </xf>
    <xf numFmtId="0" fontId="30" fillId="0" borderId="0" xfId="21" applyFont="1" applyBorder="1">
      <alignment/>
      <protection/>
    </xf>
    <xf numFmtId="0" fontId="1" fillId="0" borderId="0" xfId="21" applyBorder="1">
      <alignment/>
      <protection/>
    </xf>
    <xf numFmtId="0" fontId="1" fillId="0" borderId="5" xfId="21" applyBorder="1">
      <alignment/>
      <protection/>
    </xf>
    <xf numFmtId="0" fontId="1" fillId="0" borderId="4" xfId="21" applyBorder="1" applyAlignment="1">
      <alignment horizontal="centerContinuous" vertical="center"/>
      <protection/>
    </xf>
    <xf numFmtId="0" fontId="1" fillId="2" borderId="11" xfId="21" applyFont="1" applyFill="1" applyBorder="1" applyAlignment="1">
      <alignment horizontal="centerContinuous" vertical="center"/>
      <protection/>
    </xf>
    <xf numFmtId="0" fontId="31" fillId="2" borderId="12" xfId="21" applyFont="1" applyFill="1" applyBorder="1" applyAlignment="1" applyProtection="1">
      <alignment horizontal="centerContinuous" vertical="center"/>
      <protection/>
    </xf>
    <xf numFmtId="0" fontId="31" fillId="2" borderId="12" xfId="21" applyFont="1" applyFill="1" applyBorder="1" applyAlignment="1" applyProtection="1">
      <alignment horizontal="centerContinuous" vertical="center" wrapText="1"/>
      <protection/>
    </xf>
    <xf numFmtId="168" fontId="31" fillId="2" borderId="13" xfId="21" applyNumberFormat="1" applyFont="1" applyFill="1" applyBorder="1" applyAlignment="1" applyProtection="1">
      <alignment horizontal="centerContinuous" vertical="center" wrapText="1"/>
      <protection/>
    </xf>
    <xf numFmtId="17" fontId="31" fillId="2" borderId="13" xfId="21" applyNumberFormat="1" applyFont="1" applyFill="1" applyBorder="1" applyAlignment="1">
      <alignment horizontal="center" vertical="center"/>
      <protection/>
    </xf>
    <xf numFmtId="17" fontId="4" fillId="0" borderId="5" xfId="21" applyNumberFormat="1" applyFont="1" applyBorder="1" applyAlignment="1">
      <alignment vertical="center"/>
      <protection/>
    </xf>
    <xf numFmtId="0" fontId="1" fillId="0" borderId="0" xfId="21" applyAlignment="1">
      <alignment vertical="center"/>
      <protection/>
    </xf>
    <xf numFmtId="0" fontId="1" fillId="3" borderId="14" xfId="21" applyFont="1" applyFill="1" applyBorder="1">
      <alignment/>
      <protection/>
    </xf>
    <xf numFmtId="0" fontId="30" fillId="3" borderId="15" xfId="21" applyFont="1" applyFill="1" applyBorder="1">
      <alignment/>
      <protection/>
    </xf>
    <xf numFmtId="0" fontId="30" fillId="3" borderId="16" xfId="21" applyFont="1" applyFill="1" applyBorder="1">
      <alignment/>
      <protection/>
    </xf>
    <xf numFmtId="0" fontId="1" fillId="3" borderId="17" xfId="21" applyFont="1" applyFill="1" applyBorder="1">
      <alignment/>
      <protection/>
    </xf>
    <xf numFmtId="0" fontId="4" fillId="3" borderId="14" xfId="21" applyFont="1" applyFill="1" applyBorder="1" applyAlignment="1">
      <alignment horizontal="center"/>
      <protection/>
    </xf>
    <xf numFmtId="0" fontId="4" fillId="3" borderId="18" xfId="21" applyFont="1" applyFill="1" applyBorder="1" applyAlignment="1" applyProtection="1">
      <alignment horizontal="center"/>
      <protection/>
    </xf>
    <xf numFmtId="2" fontId="4" fillId="3" borderId="19" xfId="21" applyNumberFormat="1" applyFont="1" applyFill="1" applyBorder="1" applyAlignment="1" applyProtection="1">
      <alignment horizontal="center"/>
      <protection/>
    </xf>
    <xf numFmtId="1" fontId="1" fillId="3" borderId="16" xfId="21" applyNumberFormat="1" applyFont="1" applyFill="1" applyBorder="1" applyAlignment="1">
      <alignment horizontal="center"/>
      <protection/>
    </xf>
    <xf numFmtId="1" fontId="1" fillId="0" borderId="5" xfId="21" applyNumberFormat="1" applyBorder="1" applyAlignment="1">
      <alignment horizontal="center"/>
      <protection/>
    </xf>
    <xf numFmtId="0" fontId="4" fillId="4" borderId="14" xfId="21" applyFont="1" applyFill="1" applyBorder="1" applyAlignment="1">
      <alignment horizontal="center"/>
      <protection/>
    </xf>
    <xf numFmtId="0" fontId="4" fillId="4" borderId="18" xfId="21" applyFont="1" applyFill="1" applyBorder="1" applyAlignment="1" applyProtection="1">
      <alignment horizontal="center"/>
      <protection/>
    </xf>
    <xf numFmtId="2" fontId="4" fillId="4" borderId="19" xfId="21" applyNumberFormat="1" applyFont="1" applyFill="1" applyBorder="1" applyAlignment="1" applyProtection="1">
      <alignment horizontal="center"/>
      <protection/>
    </xf>
    <xf numFmtId="1" fontId="32" fillId="3" borderId="16" xfId="21" applyNumberFormat="1" applyFont="1" applyFill="1" applyBorder="1" applyAlignment="1">
      <alignment horizontal="center"/>
      <protection/>
    </xf>
    <xf numFmtId="0" fontId="4" fillId="3" borderId="11" xfId="21" applyFont="1" applyFill="1" applyBorder="1" applyAlignment="1">
      <alignment horizontal="center"/>
      <protection/>
    </xf>
    <xf numFmtId="0" fontId="4" fillId="3" borderId="20" xfId="21" applyFont="1" applyFill="1" applyBorder="1" applyAlignment="1" applyProtection="1">
      <alignment horizontal="left"/>
      <protection/>
    </xf>
    <xf numFmtId="0" fontId="4" fillId="3" borderId="20" xfId="21" applyFont="1" applyFill="1" applyBorder="1" applyAlignment="1" applyProtection="1">
      <alignment horizontal="center"/>
      <protection/>
    </xf>
    <xf numFmtId="2" fontId="4" fillId="3" borderId="21" xfId="21" applyNumberFormat="1" applyFont="1" applyFill="1" applyBorder="1" applyAlignment="1" applyProtection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 applyProtection="1">
      <alignment horizontal="left"/>
      <protection/>
    </xf>
    <xf numFmtId="0" fontId="2" fillId="0" borderId="22" xfId="21" applyFont="1" applyFill="1" applyBorder="1" applyAlignment="1" applyProtection="1">
      <alignment horizontal="right"/>
      <protection/>
    </xf>
    <xf numFmtId="168" fontId="2" fillId="0" borderId="21" xfId="21" applyNumberFormat="1" applyFont="1" applyFill="1" applyBorder="1" applyAlignment="1" applyProtection="1">
      <alignment horizontal="center"/>
      <protection/>
    </xf>
    <xf numFmtId="1" fontId="1" fillId="3" borderId="0" xfId="21" applyNumberFormat="1" applyFont="1" applyFill="1" applyBorder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 applyBorder="1" applyAlignment="1" applyProtection="1">
      <alignment horizontal="center"/>
      <protection/>
    </xf>
    <xf numFmtId="0" fontId="1" fillId="0" borderId="0" xfId="21" applyFont="1" applyFill="1">
      <alignment/>
      <protection/>
    </xf>
    <xf numFmtId="0" fontId="33" fillId="0" borderId="0" xfId="21" applyFont="1" applyFill="1" applyAlignment="1">
      <alignment horizontal="right"/>
      <protection/>
    </xf>
    <xf numFmtId="1" fontId="4" fillId="3" borderId="13" xfId="21" applyNumberFormat="1" applyFont="1" applyFill="1" applyBorder="1" applyAlignment="1" applyProtection="1">
      <alignment horizontal="center"/>
      <protection/>
    </xf>
    <xf numFmtId="1" fontId="4" fillId="3" borderId="16" xfId="21" applyNumberFormat="1" applyFont="1" applyFill="1" applyBorder="1" applyAlignment="1" applyProtection="1">
      <alignment horizontal="center"/>
      <protection/>
    </xf>
    <xf numFmtId="1" fontId="30" fillId="0" borderId="5" xfId="21" applyNumberFormat="1" applyFont="1" applyBorder="1" applyAlignment="1" applyProtection="1">
      <alignment horizontal="center"/>
      <protection/>
    </xf>
    <xf numFmtId="17" fontId="2" fillId="0" borderId="0" xfId="21" applyNumberFormat="1" applyFont="1" applyFill="1" applyBorder="1" applyAlignment="1">
      <alignment horizontal="right"/>
      <protection/>
    </xf>
    <xf numFmtId="17" fontId="1" fillId="0" borderId="5" xfId="21" applyNumberFormat="1" applyBorder="1" applyAlignment="1">
      <alignment horizontal="center"/>
      <protection/>
    </xf>
    <xf numFmtId="0" fontId="4" fillId="3" borderId="23" xfId="21" applyFont="1" applyFill="1" applyBorder="1" applyAlignment="1">
      <alignment horizontal="center"/>
      <protection/>
    </xf>
    <xf numFmtId="0" fontId="2" fillId="0" borderId="0" xfId="21" applyFont="1" applyFill="1" applyBorder="1" applyAlignment="1" applyProtection="1">
      <alignment horizontal="center"/>
      <protection/>
    </xf>
    <xf numFmtId="168" fontId="2" fillId="0" borderId="0" xfId="21" applyNumberFormat="1" applyFont="1" applyFill="1" applyBorder="1" applyAlignment="1" applyProtection="1">
      <alignment horizontal="right"/>
      <protection/>
    </xf>
    <xf numFmtId="2" fontId="1" fillId="0" borderId="0" xfId="21" applyNumberFormat="1" applyFont="1" applyFill="1" applyBorder="1" applyAlignment="1">
      <alignment horizontal="center"/>
      <protection/>
    </xf>
    <xf numFmtId="2" fontId="1" fillId="0" borderId="5" xfId="21" applyNumberFormat="1" applyBorder="1" applyAlignment="1">
      <alignment horizontal="center"/>
      <protection/>
    </xf>
    <xf numFmtId="0" fontId="35" fillId="0" borderId="4" xfId="21" applyFont="1" applyBorder="1">
      <alignment/>
      <protection/>
    </xf>
    <xf numFmtId="0" fontId="1" fillId="5" borderId="23" xfId="21" applyFont="1" applyFill="1" applyBorder="1">
      <alignment/>
      <protection/>
    </xf>
    <xf numFmtId="0" fontId="1" fillId="0" borderId="0" xfId="21" applyFont="1" applyFill="1" applyBorder="1">
      <alignment/>
      <protection/>
    </xf>
    <xf numFmtId="0" fontId="1" fillId="0" borderId="24" xfId="21" applyBorder="1">
      <alignment/>
      <protection/>
    </xf>
    <xf numFmtId="0" fontId="33" fillId="0" borderId="25" xfId="21" applyFont="1" applyBorder="1">
      <alignment/>
      <protection/>
    </xf>
    <xf numFmtId="2" fontId="36" fillId="0" borderId="25" xfId="21" applyNumberFormat="1" applyFont="1" applyBorder="1" applyAlignment="1">
      <alignment horizontal="center"/>
      <protection/>
    </xf>
    <xf numFmtId="0" fontId="1" fillId="0" borderId="25" xfId="21" applyFont="1" applyFill="1" applyBorder="1">
      <alignment/>
      <protection/>
    </xf>
    <xf numFmtId="1" fontId="1" fillId="0" borderId="26" xfId="21" applyNumberFormat="1" applyFont="1" applyFill="1" applyBorder="1" applyAlignment="1">
      <alignment horizontal="center"/>
      <protection/>
    </xf>
    <xf numFmtId="0" fontId="35" fillId="0" borderId="6" xfId="21" applyFont="1" applyBorder="1">
      <alignment/>
      <protection/>
    </xf>
    <xf numFmtId="0" fontId="2" fillId="0" borderId="7" xfId="21" applyFont="1" applyBorder="1" applyAlignment="1" applyProtection="1">
      <alignment horizontal="left"/>
      <protection/>
    </xf>
    <xf numFmtId="0" fontId="4" fillId="0" borderId="7" xfId="21" applyFont="1" applyBorder="1">
      <alignment/>
      <protection/>
    </xf>
    <xf numFmtId="0" fontId="2" fillId="0" borderId="7" xfId="21" applyFont="1" applyBorder="1" applyAlignment="1">
      <alignment horizontal="center"/>
      <protection/>
    </xf>
    <xf numFmtId="0" fontId="1" fillId="0" borderId="7" xfId="21" applyBorder="1">
      <alignment/>
      <protection/>
    </xf>
    <xf numFmtId="0" fontId="1" fillId="0" borderId="8" xfId="21" applyBorder="1">
      <alignment/>
      <protection/>
    </xf>
    <xf numFmtId="2" fontId="34" fillId="3" borderId="13" xfId="21" applyNumberFormat="1" applyFont="1" applyFill="1" applyBorder="1" applyAlignment="1">
      <alignment horizontal="center"/>
      <protection/>
    </xf>
    <xf numFmtId="0" fontId="10" fillId="0" borderId="0" xfId="23" applyFont="1" applyBorder="1" applyAlignment="1">
      <alignment horizontal="center"/>
      <protection/>
    </xf>
    <xf numFmtId="0" fontId="37" fillId="0" borderId="0" xfId="23" applyFont="1" applyAlignment="1">
      <alignment horizontal="centerContinuous"/>
      <protection/>
    </xf>
    <xf numFmtId="0" fontId="14" fillId="0" borderId="0" xfId="23" applyFont="1" applyFill="1" applyBorder="1" applyAlignment="1" applyProtection="1">
      <alignment horizontal="center"/>
      <protection/>
    </xf>
    <xf numFmtId="0" fontId="6" fillId="0" borderId="0" xfId="23" applyFont="1" applyBorder="1" applyAlignment="1">
      <alignment horizontal="centerContinuous"/>
      <protection/>
    </xf>
    <xf numFmtId="0" fontId="38" fillId="0" borderId="4" xfId="23" applyFont="1" applyBorder="1" applyAlignment="1">
      <alignment horizontal="centerContinuous"/>
      <protection/>
    </xf>
    <xf numFmtId="49" fontId="14" fillId="0" borderId="0" xfId="23" applyNumberFormat="1" applyFont="1" applyBorder="1" applyAlignment="1">
      <alignment/>
      <protection/>
    </xf>
    <xf numFmtId="7" fontId="14" fillId="0" borderId="0" xfId="23" applyNumberFormat="1" applyFont="1" applyBorder="1">
      <alignment/>
      <protection/>
    </xf>
    <xf numFmtId="0" fontId="39" fillId="0" borderId="0" xfId="23" applyFont="1" applyBorder="1">
      <alignment/>
      <protection/>
    </xf>
    <xf numFmtId="7" fontId="14" fillId="0" borderId="0" xfId="23" applyNumberFormat="1" applyFont="1" applyBorder="1" applyAlignment="1">
      <alignment horizontal="right"/>
      <protection/>
    </xf>
    <xf numFmtId="49" fontId="20" fillId="0" borderId="0" xfId="23" applyNumberFormat="1" applyFont="1" applyBorder="1" applyAlignment="1">
      <alignment horizontal="right"/>
      <protection/>
    </xf>
    <xf numFmtId="0" fontId="8" fillId="0" borderId="0" xfId="23" applyFont="1" applyBorder="1" applyAlignment="1">
      <alignment horizontal="right"/>
      <protection/>
    </xf>
    <xf numFmtId="7" fontId="14" fillId="0" borderId="13" xfId="23" applyNumberFormat="1" applyFont="1" applyBorder="1" applyAlignment="1">
      <alignment horizontal="center"/>
      <protection/>
    </xf>
    <xf numFmtId="0" fontId="14" fillId="0" borderId="0" xfId="23" applyFont="1" applyBorder="1" applyAlignment="1">
      <alignment horizontal="center"/>
      <protection/>
    </xf>
    <xf numFmtId="7" fontId="14" fillId="0" borderId="0" xfId="23" applyNumberFormat="1" applyFont="1" applyBorder="1" applyAlignment="1">
      <alignment horizontal="center"/>
      <protection/>
    </xf>
    <xf numFmtId="7" fontId="20" fillId="0" borderId="0" xfId="23" applyNumberFormat="1" applyFont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0" fontId="15" fillId="0" borderId="0" xfId="23" applyFont="1" applyBorder="1" applyAlignment="1">
      <alignment horizontal="center"/>
      <protection/>
    </xf>
    <xf numFmtId="0" fontId="17" fillId="0" borderId="0" xfId="23" applyFont="1" applyAlignment="1">
      <alignment horizontal="center"/>
      <protection/>
    </xf>
    <xf numFmtId="0" fontId="17" fillId="0" borderId="2" xfId="23" applyFont="1" applyBorder="1" applyAlignment="1">
      <alignment horizontal="center"/>
      <protection/>
    </xf>
    <xf numFmtId="0" fontId="5" fillId="0" borderId="4" xfId="23" applyFont="1" applyBorder="1">
      <alignment/>
      <protection/>
    </xf>
    <xf numFmtId="0" fontId="14" fillId="0" borderId="0" xfId="23" applyNumberFormat="1" applyFont="1" applyBorder="1" applyAlignment="1">
      <alignment horizontal="right"/>
      <protection/>
    </xf>
    <xf numFmtId="0" fontId="40" fillId="0" borderId="0" xfId="23" applyFont="1" applyBorder="1">
      <alignment/>
      <protection/>
    </xf>
    <xf numFmtId="0" fontId="40" fillId="0" borderId="0" xfId="23" applyFont="1" applyBorder="1" applyAlignment="1">
      <alignment horizontal="center"/>
      <protection/>
    </xf>
    <xf numFmtId="0" fontId="5" fillId="0" borderId="5" xfId="23" applyFont="1" applyBorder="1">
      <alignment/>
      <protection/>
    </xf>
    <xf numFmtId="0" fontId="40" fillId="0" borderId="4" xfId="23" applyFont="1" applyBorder="1" applyAlignment="1">
      <alignment horizontal="centerContinuous"/>
      <protection/>
    </xf>
    <xf numFmtId="0" fontId="14" fillId="0" borderId="0" xfId="23" applyNumberFormat="1" applyFont="1" applyBorder="1" applyAlignment="1">
      <alignment horizontal="centerContinuous"/>
      <protection/>
    </xf>
    <xf numFmtId="0" fontId="5" fillId="0" borderId="0" xfId="23" applyFont="1" applyBorder="1" applyAlignment="1">
      <alignment horizontal="centerContinuous"/>
      <protection/>
    </xf>
    <xf numFmtId="0" fontId="40" fillId="0" borderId="0" xfId="23" applyFont="1" applyBorder="1" applyAlignment="1">
      <alignment horizontal="centerContinuous"/>
      <protection/>
    </xf>
    <xf numFmtId="0" fontId="5" fillId="0" borderId="0" xfId="23" applyFont="1" applyBorder="1" applyAlignment="1">
      <alignment horizontal="center"/>
      <protection/>
    </xf>
    <xf numFmtId="0" fontId="5" fillId="0" borderId="5" xfId="23" applyFont="1" applyBorder="1" applyAlignment="1">
      <alignment horizontal="centerContinuous"/>
      <protection/>
    </xf>
    <xf numFmtId="0" fontId="13" fillId="0" borderId="0" xfId="23" applyFont="1">
      <alignment/>
      <protection/>
    </xf>
    <xf numFmtId="0" fontId="14" fillId="0" borderId="0" xfId="23" applyNumberFormat="1" applyFont="1" applyBorder="1" applyAlignment="1">
      <alignment horizontal="right"/>
      <protection/>
    </xf>
    <xf numFmtId="49" fontId="14" fillId="0" borderId="0" xfId="23" applyNumberFormat="1" applyFont="1" applyBorder="1" applyAlignment="1">
      <alignment horizontal="center"/>
      <protection/>
    </xf>
    <xf numFmtId="49" fontId="14" fillId="0" borderId="0" xfId="23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/>
      <protection/>
    </xf>
    <xf numFmtId="0" fontId="14" fillId="0" borderId="0" xfId="23" applyFont="1" applyBorder="1">
      <alignment/>
      <protection/>
    </xf>
    <xf numFmtId="49" fontId="14" fillId="0" borderId="0" xfId="23" applyNumberFormat="1" applyFont="1" applyBorder="1" applyAlignment="1">
      <alignment horizontal="right"/>
      <protection/>
    </xf>
    <xf numFmtId="0" fontId="13" fillId="0" borderId="0" xfId="23" applyFont="1" applyAlignment="1">
      <alignment horizontal="center"/>
      <protection/>
    </xf>
    <xf numFmtId="0" fontId="41" fillId="0" borderId="0" xfId="23" applyNumberFormat="1" applyFont="1" applyBorder="1" applyAlignment="1">
      <alignment horizontal="left"/>
      <protection/>
    </xf>
    <xf numFmtId="0" fontId="17" fillId="0" borderId="7" xfId="23" applyFont="1" applyBorder="1" applyAlignment="1">
      <alignment horizontal="center"/>
      <protection/>
    </xf>
    <xf numFmtId="0" fontId="8" fillId="0" borderId="0" xfId="23" applyFont="1" applyBorder="1" applyAlignment="1">
      <alignment horizontal="center"/>
      <protection/>
    </xf>
    <xf numFmtId="7" fontId="20" fillId="0" borderId="0" xfId="23" applyNumberFormat="1" applyFont="1" applyBorder="1" applyAlignment="1">
      <alignment horizontal="center" vertical="center"/>
      <protection/>
    </xf>
    <xf numFmtId="7" fontId="20" fillId="0" borderId="27" xfId="23" applyNumberFormat="1" applyFont="1" applyBorder="1" applyAlignment="1">
      <alignment horizontal="center" vertical="center"/>
      <protection/>
    </xf>
    <xf numFmtId="0" fontId="4" fillId="0" borderId="27" xfId="23" applyFont="1" applyBorder="1" applyAlignment="1">
      <alignment horizontal="center" vertical="center"/>
      <protection/>
    </xf>
    <xf numFmtId="0" fontId="8" fillId="0" borderId="27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8" fillId="0" borderId="0" xfId="23" applyFont="1" applyBorder="1" applyAlignment="1">
      <alignment horizontal="center" vertical="center"/>
      <protection/>
    </xf>
    <xf numFmtId="0" fontId="42" fillId="0" borderId="28" xfId="23" applyFont="1" applyBorder="1" applyAlignment="1">
      <alignment horizontal="center"/>
      <protection/>
    </xf>
    <xf numFmtId="0" fontId="8" fillId="0" borderId="29" xfId="23" applyFont="1" applyBorder="1" applyAlignment="1">
      <alignment horizontal="center"/>
      <protection/>
    </xf>
    <xf numFmtId="0" fontId="10" fillId="0" borderId="28" xfId="23" applyFont="1" applyBorder="1" applyAlignment="1">
      <alignment horizontal="center"/>
      <protection/>
    </xf>
    <xf numFmtId="7" fontId="20" fillId="0" borderId="30" xfId="23" applyNumberFormat="1" applyFont="1" applyBorder="1" applyAlignment="1">
      <alignment horizontal="center" vertical="center"/>
      <protection/>
    </xf>
    <xf numFmtId="7" fontId="20" fillId="0" borderId="31" xfId="23" applyNumberFormat="1" applyFont="1" applyBorder="1" applyAlignment="1">
      <alignment horizontal="center" vertical="center"/>
      <protection/>
    </xf>
    <xf numFmtId="0" fontId="1" fillId="0" borderId="0" xfId="23" applyBorder="1" applyAlignment="1">
      <alignment horizontal="centerContinuous"/>
      <protection/>
    </xf>
    <xf numFmtId="186" fontId="20" fillId="0" borderId="32" xfId="23" applyNumberFormat="1" applyFont="1" applyBorder="1" applyAlignment="1">
      <alignment horizontal="center" vertical="center"/>
      <protection/>
    </xf>
    <xf numFmtId="186" fontId="20" fillId="0" borderId="15" xfId="23" applyNumberFormat="1" applyFont="1" applyBorder="1" applyAlignment="1">
      <alignment horizontal="center" vertical="center"/>
      <protection/>
    </xf>
    <xf numFmtId="186" fontId="20" fillId="0" borderId="33" xfId="23" applyNumberFormat="1" applyFont="1" applyBorder="1" applyAlignment="1">
      <alignment horizontal="center" vertical="center"/>
      <protection/>
    </xf>
    <xf numFmtId="7" fontId="14" fillId="0" borderId="13" xfId="23" applyNumberFormat="1" applyFont="1" applyBorder="1" applyAlignment="1">
      <alignment horizontal="right" vertical="center"/>
      <protection/>
    </xf>
    <xf numFmtId="7" fontId="20" fillId="0" borderId="28" xfId="23" applyNumberFormat="1" applyFont="1" applyBorder="1" applyAlignment="1">
      <alignment horizontal="right"/>
      <protection/>
    </xf>
    <xf numFmtId="0" fontId="10" fillId="0" borderId="34" xfId="23" applyFont="1" applyBorder="1" applyAlignment="1">
      <alignment horizontal="center"/>
      <protection/>
    </xf>
    <xf numFmtId="0" fontId="10" fillId="0" borderId="17" xfId="23" applyFont="1" applyBorder="1" applyAlignment="1">
      <alignment horizontal="center"/>
      <protection/>
    </xf>
    <xf numFmtId="0" fontId="42" fillId="0" borderId="16" xfId="23" applyFont="1" applyBorder="1" applyAlignment="1">
      <alignment horizontal="center"/>
      <protection/>
    </xf>
    <xf numFmtId="0" fontId="10" fillId="0" borderId="16" xfId="23" applyFont="1" applyBorder="1" applyAlignment="1">
      <alignment horizontal="center"/>
      <protection/>
    </xf>
    <xf numFmtId="186" fontId="20" fillId="0" borderId="17" xfId="23" applyNumberFormat="1" applyFont="1" applyBorder="1" applyAlignment="1">
      <alignment horizontal="center" vertical="center"/>
      <protection/>
    </xf>
    <xf numFmtId="186" fontId="20" fillId="0" borderId="16" xfId="23" applyNumberFormat="1" applyFont="1" applyBorder="1" applyAlignment="1">
      <alignment horizontal="center" vertical="center"/>
      <protection/>
    </xf>
    <xf numFmtId="186" fontId="20" fillId="0" borderId="35" xfId="23" applyNumberFormat="1" applyFont="1" applyBorder="1" applyAlignment="1">
      <alignment horizontal="center" vertical="center"/>
      <protection/>
    </xf>
    <xf numFmtId="0" fontId="1" fillId="0" borderId="0" xfId="23" applyNumberFormat="1" applyBorder="1" applyAlignment="1">
      <alignment horizontal="centerContinuous"/>
      <protection/>
    </xf>
    <xf numFmtId="0" fontId="8" fillId="0" borderId="0" xfId="23" applyNumberFormat="1" applyFont="1" applyBorder="1" applyAlignment="1">
      <alignment horizontal="centerContinuous"/>
      <protection/>
    </xf>
    <xf numFmtId="0" fontId="4" fillId="0" borderId="6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8" xfId="23" applyFont="1" applyBorder="1">
      <alignment/>
      <protection/>
    </xf>
    <xf numFmtId="186" fontId="20" fillId="0" borderId="12" xfId="23" applyNumberFormat="1" applyFont="1" applyBorder="1" applyAlignment="1">
      <alignment horizontal="center" vertical="center"/>
      <protection/>
    </xf>
    <xf numFmtId="186" fontId="20" fillId="0" borderId="13" xfId="23" applyNumberFormat="1" applyFont="1" applyBorder="1" applyAlignment="1">
      <alignment horizontal="center" vertical="center"/>
      <protection/>
    </xf>
    <xf numFmtId="0" fontId="42" fillId="0" borderId="29" xfId="23" applyFont="1" applyBorder="1" applyAlignment="1">
      <alignment horizontal="center"/>
      <protection/>
    </xf>
    <xf numFmtId="186" fontId="4" fillId="0" borderId="0" xfId="23" applyNumberFormat="1" applyFont="1">
      <alignment/>
      <protection/>
    </xf>
    <xf numFmtId="0" fontId="8" fillId="0" borderId="4" xfId="23" applyFont="1" applyBorder="1" applyAlignment="1">
      <alignment vertical="center"/>
      <protection/>
    </xf>
    <xf numFmtId="0" fontId="20" fillId="0" borderId="0" xfId="23" applyNumberFormat="1" applyFont="1" applyBorder="1" applyAlignment="1">
      <alignment horizontal="right" vertical="center"/>
      <protection/>
    </xf>
    <xf numFmtId="49" fontId="20" fillId="0" borderId="34" xfId="23" applyNumberFormat="1" applyFont="1" applyBorder="1" applyAlignment="1">
      <alignment vertical="center"/>
      <protection/>
    </xf>
    <xf numFmtId="0" fontId="8" fillId="0" borderId="22" xfId="23" applyFont="1" applyBorder="1" applyAlignment="1">
      <alignment vertical="center"/>
      <protection/>
    </xf>
    <xf numFmtId="0" fontId="8" fillId="0" borderId="5" xfId="23" applyFont="1" applyBorder="1" applyAlignment="1">
      <alignment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49" fontId="20" fillId="0" borderId="28" xfId="23" applyNumberFormat="1" applyFont="1" applyBorder="1" applyAlignment="1">
      <alignment horizontal="right" vertical="center"/>
      <protection/>
    </xf>
    <xf numFmtId="0" fontId="20" fillId="0" borderId="0" xfId="23" applyNumberFormat="1" applyFont="1" applyBorder="1" applyAlignment="1">
      <alignment vertical="center"/>
      <protection/>
    </xf>
    <xf numFmtId="0" fontId="4" fillId="0" borderId="4" xfId="23" applyFont="1" applyBorder="1" applyAlignment="1">
      <alignment vertical="center"/>
      <protection/>
    </xf>
    <xf numFmtId="0" fontId="2" fillId="0" borderId="0" xfId="23" applyNumberFormat="1" applyFont="1" applyBorder="1" applyAlignment="1">
      <alignment horizontal="right" vertical="center"/>
      <protection/>
    </xf>
    <xf numFmtId="49" fontId="20" fillId="0" borderId="28" xfId="23" applyNumberFormat="1" applyFont="1" applyBorder="1" applyAlignment="1">
      <alignment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5" xfId="23" applyFont="1" applyBorder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20" fillId="0" borderId="0" xfId="23" applyFont="1" applyBorder="1" applyAlignment="1">
      <alignment vertical="center"/>
      <protection/>
    </xf>
    <xf numFmtId="0" fontId="20" fillId="0" borderId="0" xfId="23" applyNumberFormat="1" applyFont="1" applyBorder="1" applyAlignment="1">
      <alignment horizontal="right" vertical="center"/>
      <protection/>
    </xf>
    <xf numFmtId="49" fontId="20" fillId="0" borderId="11" xfId="23" applyNumberFormat="1" applyFont="1" applyBorder="1" applyAlignment="1">
      <alignment vertical="center"/>
      <protection/>
    </xf>
    <xf numFmtId="0" fontId="8" fillId="0" borderId="10" xfId="23" applyFont="1" applyBorder="1" applyAlignment="1">
      <alignment vertical="center"/>
      <protection/>
    </xf>
    <xf numFmtId="0" fontId="10" fillId="0" borderId="34" xfId="23" applyFont="1" applyBorder="1" applyAlignment="1">
      <alignment horizontal="center"/>
      <protection/>
    </xf>
    <xf numFmtId="0" fontId="10" fillId="0" borderId="36" xfId="23" applyFont="1" applyBorder="1" applyAlignment="1">
      <alignment horizontal="center"/>
      <protection/>
    </xf>
    <xf numFmtId="0" fontId="20" fillId="0" borderId="24" xfId="23" applyFont="1" applyBorder="1" applyAlignment="1">
      <alignment horizontal="center" vertical="center"/>
      <protection/>
    </xf>
    <xf numFmtId="0" fontId="20" fillId="0" borderId="26" xfId="23" applyFont="1" applyBorder="1" applyAlignment="1">
      <alignment horizontal="center" vertical="center"/>
      <protection/>
    </xf>
    <xf numFmtId="0" fontId="14" fillId="0" borderId="24" xfId="23" applyFont="1" applyBorder="1" applyAlignment="1">
      <alignment horizontal="center"/>
      <protection/>
    </xf>
    <xf numFmtId="0" fontId="14" fillId="0" borderId="25" xfId="23" applyFont="1" applyBorder="1" applyAlignment="1">
      <alignment horizontal="center"/>
      <protection/>
    </xf>
    <xf numFmtId="0" fontId="14" fillId="0" borderId="26" xfId="23" applyFont="1" applyBorder="1" applyAlignment="1">
      <alignment horizontal="center"/>
      <protection/>
    </xf>
    <xf numFmtId="0" fontId="14" fillId="0" borderId="24" xfId="23" applyFont="1" applyBorder="1" applyAlignment="1">
      <alignment horizontal="center" vertical="center"/>
      <protection/>
    </xf>
    <xf numFmtId="0" fontId="14" fillId="0" borderId="25" xfId="23" applyFont="1" applyBorder="1" applyAlignment="1">
      <alignment horizontal="center" vertical="center"/>
      <protection/>
    </xf>
    <xf numFmtId="0" fontId="14" fillId="0" borderId="26" xfId="23" applyFont="1" applyBorder="1" applyAlignment="1">
      <alignment horizontal="center" vertical="center"/>
      <protection/>
    </xf>
    <xf numFmtId="0" fontId="38" fillId="0" borderId="4" xfId="23" applyFont="1" applyBorder="1" applyAlignment="1">
      <alignment horizontal="center"/>
      <protection/>
    </xf>
    <xf numFmtId="0" fontId="38" fillId="0" borderId="0" xfId="23" applyFont="1" applyBorder="1" applyAlignment="1">
      <alignment horizontal="center"/>
      <protection/>
    </xf>
    <xf numFmtId="0" fontId="38" fillId="0" borderId="5" xfId="23" applyFont="1" applyBorder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37" fillId="0" borderId="0" xfId="23" applyFont="1" applyAlignment="1">
      <alignment horizontal="center"/>
      <protection/>
    </xf>
    <xf numFmtId="2" fontId="20" fillId="0" borderId="37" xfId="24" applyNumberFormat="1" applyFont="1" applyBorder="1" applyAlignment="1">
      <alignment horizontal="center"/>
      <protection/>
    </xf>
    <xf numFmtId="2" fontId="20" fillId="0" borderId="38" xfId="24" applyNumberFormat="1" applyFont="1" applyBorder="1" applyAlignment="1">
      <alignment horizontal="center"/>
      <protection/>
    </xf>
    <xf numFmtId="2" fontId="20" fillId="0" borderId="39" xfId="24" applyNumberFormat="1" applyFont="1" applyBorder="1" applyAlignment="1">
      <alignment horizontal="center"/>
      <protection/>
    </xf>
    <xf numFmtId="2" fontId="20" fillId="0" borderId="40" xfId="24" applyNumberFormat="1" applyFont="1" applyBorder="1" applyAlignment="1">
      <alignment horizontal="center"/>
      <protection/>
    </xf>
    <xf numFmtId="0" fontId="20" fillId="0" borderId="41" xfId="24" applyFont="1" applyBorder="1" applyAlignment="1">
      <alignment horizontal="center"/>
      <protection/>
    </xf>
    <xf numFmtId="0" fontId="20" fillId="0" borderId="42" xfId="24" applyFont="1" applyBorder="1" applyAlignment="1">
      <alignment horizontal="center"/>
      <protection/>
    </xf>
    <xf numFmtId="0" fontId="20" fillId="0" borderId="43" xfId="24" applyFont="1" applyBorder="1" applyAlignment="1">
      <alignment horizontal="center" vertical="center"/>
      <protection/>
    </xf>
    <xf numFmtId="0" fontId="20" fillId="0" borderId="37" xfId="24" applyFont="1" applyBorder="1" applyAlignment="1">
      <alignment horizontal="center" vertical="center"/>
      <protection/>
    </xf>
    <xf numFmtId="0" fontId="20" fillId="0" borderId="44" xfId="24" applyFont="1" applyBorder="1" applyAlignment="1">
      <alignment horizontal="center" vertical="center"/>
      <protection/>
    </xf>
    <xf numFmtId="0" fontId="20" fillId="0" borderId="39" xfId="24" applyFont="1" applyBorder="1" applyAlignment="1">
      <alignment horizontal="center" vertical="center"/>
      <protection/>
    </xf>
    <xf numFmtId="0" fontId="20" fillId="0" borderId="45" xfId="24" applyFont="1" applyBorder="1" applyAlignment="1">
      <alignment horizontal="center" vertical="center"/>
      <protection/>
    </xf>
    <xf numFmtId="0" fontId="20" fillId="0" borderId="41" xfId="24" applyFont="1" applyBorder="1" applyAlignment="1">
      <alignment horizontal="center" vertical="center"/>
      <protection/>
    </xf>
    <xf numFmtId="0" fontId="20" fillId="0" borderId="9" xfId="24" applyNumberFormat="1" applyFont="1" applyBorder="1" applyAlignment="1">
      <alignment horizontal="left"/>
      <protection/>
    </xf>
    <xf numFmtId="0" fontId="15" fillId="0" borderId="0" xfId="24" applyFont="1" applyBorder="1" applyAlignment="1">
      <alignment horizontal="center"/>
      <protection/>
    </xf>
    <xf numFmtId="0" fontId="15" fillId="0" borderId="5" xfId="24" applyFont="1" applyBorder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812TPA Anexo VI" xfId="21"/>
    <cellStyle name="Normal_EDN-EDS-ELP-SGE" xfId="22"/>
    <cellStyle name="Normal_PAFTT Anexo 28" xfId="23"/>
    <cellStyle name="Normal_R ICMF Ner Anexo IV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1019175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CE17" t="str">
            <v>XXXX</v>
          </cell>
          <cell r="CF17" t="str">
            <v>XXXX</v>
          </cell>
          <cell r="CG17" t="str">
            <v>XXXX</v>
          </cell>
          <cell r="CH17" t="str">
            <v>XXXX</v>
          </cell>
          <cell r="CI17" t="str">
            <v>XXXX</v>
          </cell>
          <cell r="CJ17" t="str">
            <v>XXXX</v>
          </cell>
          <cell r="CK17" t="str">
            <v>XXXX</v>
          </cell>
          <cell r="CL17" t="str">
            <v>XXXX</v>
          </cell>
          <cell r="CM17" t="str">
            <v>XXXX</v>
          </cell>
          <cell r="CN17" t="str">
            <v>XXXX</v>
          </cell>
          <cell r="CO17" t="str">
            <v>XXXX</v>
          </cell>
          <cell r="CP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P18">
            <v>1</v>
          </cell>
          <cell r="HT18">
            <v>2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HR19">
            <v>1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  <cell r="HJ27">
            <v>1</v>
          </cell>
          <cell r="HQ27">
            <v>1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HO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HJ31" t="str">
            <v>XXXX</v>
          </cell>
          <cell r="HK31" t="str">
            <v>XXXX</v>
          </cell>
          <cell r="HL31" t="str">
            <v>XXXX</v>
          </cell>
          <cell r="HM31" t="str">
            <v>XXXX</v>
          </cell>
          <cell r="HN31" t="str">
            <v>XXXX</v>
          </cell>
          <cell r="HO31" t="str">
            <v>XXXX</v>
          </cell>
          <cell r="HP31" t="str">
            <v>XXXX</v>
          </cell>
          <cell r="HQ31" t="str">
            <v>XXXX</v>
          </cell>
          <cell r="HR31" t="str">
            <v>XXXX</v>
          </cell>
          <cell r="HS31" t="str">
            <v>XXXX</v>
          </cell>
          <cell r="HT31" t="str">
            <v>XXXX</v>
          </cell>
          <cell r="HU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HT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HK33">
            <v>1</v>
          </cell>
          <cell r="HO33">
            <v>1</v>
          </cell>
          <cell r="HQ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HJ34" t="str">
            <v>XXXX</v>
          </cell>
          <cell r="HK34" t="str">
            <v>XXXX</v>
          </cell>
          <cell r="HL34" t="str">
            <v>XXXX</v>
          </cell>
          <cell r="HM34" t="str">
            <v>XXXX</v>
          </cell>
          <cell r="HN34" t="str">
            <v>XXXX</v>
          </cell>
          <cell r="HO34" t="str">
            <v>XXXX</v>
          </cell>
          <cell r="HP34" t="str">
            <v>XXXX</v>
          </cell>
          <cell r="HQ34" t="str">
            <v>XXXX</v>
          </cell>
          <cell r="HR34" t="str">
            <v>XXXX</v>
          </cell>
          <cell r="HS34" t="str">
            <v>XXXX</v>
          </cell>
          <cell r="HT34" t="str">
            <v>XXXX</v>
          </cell>
          <cell r="HU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HJ35" t="str">
            <v>XXXX</v>
          </cell>
          <cell r="HK35" t="str">
            <v>XXXX</v>
          </cell>
          <cell r="HL35" t="str">
            <v>XXXX</v>
          </cell>
          <cell r="HM35" t="str">
            <v>XXXX</v>
          </cell>
          <cell r="HN35" t="str">
            <v>XXXX</v>
          </cell>
          <cell r="HO35" t="str">
            <v>XXXX</v>
          </cell>
          <cell r="HP35" t="str">
            <v>XXXX</v>
          </cell>
          <cell r="HQ35" t="str">
            <v>XXXX</v>
          </cell>
          <cell r="HR35" t="str">
            <v>XXXX</v>
          </cell>
          <cell r="HS35" t="str">
            <v>XXXX</v>
          </cell>
          <cell r="HT35" t="str">
            <v>XXXX</v>
          </cell>
          <cell r="HU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HR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  <cell r="HP42">
            <v>1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78">
          <cell r="HJ78">
            <v>0.73</v>
          </cell>
          <cell r="HK78">
            <v>0.73</v>
          </cell>
          <cell r="HL78">
            <v>0.68</v>
          </cell>
          <cell r="HM78">
            <v>0.68</v>
          </cell>
          <cell r="HN78">
            <v>0.64</v>
          </cell>
          <cell r="HO78">
            <v>0.45</v>
          </cell>
          <cell r="HP78">
            <v>0.5</v>
          </cell>
          <cell r="HQ78">
            <v>0.54</v>
          </cell>
          <cell r="HR78">
            <v>0.5</v>
          </cell>
          <cell r="HS78">
            <v>0.54</v>
          </cell>
          <cell r="HT78">
            <v>0.5</v>
          </cell>
          <cell r="HU78">
            <v>0.64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HJ15">
            <v>41061</v>
          </cell>
          <cell r="HK15">
            <v>41091</v>
          </cell>
          <cell r="HL15">
            <v>41122</v>
          </cell>
          <cell r="HM15">
            <v>41153</v>
          </cell>
          <cell r="HN15">
            <v>41183</v>
          </cell>
          <cell r="HO15">
            <v>41214</v>
          </cell>
          <cell r="HP15">
            <v>41244</v>
          </cell>
          <cell r="HQ15">
            <v>41275</v>
          </cell>
          <cell r="HR15">
            <v>41306</v>
          </cell>
          <cell r="HS15">
            <v>41334</v>
          </cell>
          <cell r="HT15">
            <v>41365</v>
          </cell>
          <cell r="HU15">
            <v>41395</v>
          </cell>
          <cell r="HV15">
            <v>41426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0"/>
  <sheetViews>
    <sheetView tabSelected="1" zoomScale="65" zoomScaleNormal="65" workbookViewId="0" topLeftCell="A10">
      <selection activeCell="M27" sqref="M27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29.140625" style="6" customWidth="1"/>
    <col min="7" max="8" width="27.00390625" style="6" customWidth="1"/>
    <col min="9" max="9" width="6.57421875" style="6" customWidth="1"/>
    <col min="10" max="10" width="28.140625" style="6" customWidth="1"/>
    <col min="11" max="11" width="14.28125" style="6" customWidth="1"/>
    <col min="12" max="12" width="15.7109375" style="6" customWidth="1"/>
    <col min="13" max="13" width="17.57421875" style="6" bestFit="1" customWidth="1"/>
    <col min="14" max="16384" width="11.421875" style="6" customWidth="1"/>
  </cols>
  <sheetData>
    <row r="1" spans="2:12" s="1" customFormat="1" ht="26.25">
      <c r="B1" s="2"/>
      <c r="L1" s="3"/>
    </row>
    <row r="2" spans="2:11" s="1" customFormat="1" ht="26.25">
      <c r="B2" s="2" t="s">
        <v>64</v>
      </c>
      <c r="C2" s="4"/>
      <c r="D2" s="5"/>
      <c r="E2" s="5"/>
      <c r="F2" s="5"/>
      <c r="G2" s="5"/>
      <c r="H2" s="5"/>
      <c r="I2" s="5"/>
      <c r="J2" s="5"/>
      <c r="K2" s="5"/>
    </row>
    <row r="3" spans="3:11" ht="16.5" customHeight="1">
      <c r="C3" s="7"/>
      <c r="D3" s="8"/>
      <c r="E3" s="8"/>
      <c r="F3" s="8"/>
      <c r="G3" s="8"/>
      <c r="H3" s="8"/>
      <c r="I3" s="8"/>
      <c r="J3" s="8"/>
      <c r="K3" s="8"/>
    </row>
    <row r="4" spans="1:12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</row>
    <row r="5" spans="1:12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</row>
    <row r="7" spans="2:12" s="15" customFormat="1" ht="21">
      <c r="B7" s="60" t="s">
        <v>4</v>
      </c>
      <c r="C7" s="17"/>
      <c r="D7" s="18"/>
      <c r="E7" s="18"/>
      <c r="F7" s="18"/>
      <c r="G7" s="19"/>
      <c r="H7" s="19"/>
      <c r="I7" s="19"/>
      <c r="J7" s="19"/>
      <c r="K7" s="19"/>
      <c r="L7" s="20"/>
    </row>
    <row r="8" spans="7:12" ht="12.75">
      <c r="G8" s="21"/>
      <c r="H8" s="21"/>
      <c r="I8" s="21"/>
      <c r="J8" s="21"/>
      <c r="K8" s="21"/>
      <c r="L8" s="21"/>
    </row>
    <row r="9" spans="2:12" s="15" customFormat="1" ht="21">
      <c r="B9" s="16" t="s">
        <v>5</v>
      </c>
      <c r="C9" s="17"/>
      <c r="D9" s="18"/>
      <c r="E9" s="18"/>
      <c r="F9" s="18"/>
      <c r="G9" s="19"/>
      <c r="H9" s="19"/>
      <c r="I9" s="19"/>
      <c r="J9" s="19"/>
      <c r="K9" s="19"/>
      <c r="L9" s="20"/>
    </row>
    <row r="10" spans="4:12" ht="12.75">
      <c r="D10" s="22"/>
      <c r="E10" s="22"/>
      <c r="F10" s="22"/>
      <c r="G10" s="21"/>
      <c r="H10" s="21"/>
      <c r="I10" s="21"/>
      <c r="J10" s="21"/>
      <c r="K10" s="21"/>
      <c r="L10" s="21"/>
    </row>
    <row r="11" spans="2:12" ht="26.25" customHeight="1">
      <c r="B11" s="16" t="s">
        <v>69</v>
      </c>
      <c r="C11" s="16"/>
      <c r="D11" s="16"/>
      <c r="E11" s="16"/>
      <c r="F11" s="16"/>
      <c r="G11" s="16"/>
      <c r="H11" s="16"/>
      <c r="I11" s="16"/>
      <c r="J11" s="16"/>
      <c r="K11" s="16"/>
      <c r="L11" s="21"/>
    </row>
    <row r="12" spans="2:12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1"/>
    </row>
    <row r="13" spans="4:12" s="23" customFormat="1" ht="16.5" thickBot="1">
      <c r="D13" s="24"/>
      <c r="E13" s="24"/>
      <c r="F13" s="24"/>
      <c r="G13" s="25"/>
      <c r="H13" s="25"/>
      <c r="I13" s="25"/>
      <c r="J13" s="25"/>
      <c r="K13" s="25"/>
      <c r="L13" s="25"/>
    </row>
    <row r="14" spans="2:12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9"/>
      <c r="L14" s="25"/>
    </row>
    <row r="15" spans="2:12" s="30" customFormat="1" ht="19.5">
      <c r="B15" s="31" t="s">
        <v>66</v>
      </c>
      <c r="C15" s="274"/>
      <c r="D15" s="275"/>
      <c r="E15" s="34"/>
      <c r="F15" s="34"/>
      <c r="G15" s="35"/>
      <c r="H15" s="35"/>
      <c r="I15" s="35"/>
      <c r="J15" s="35"/>
      <c r="K15" s="36"/>
      <c r="L15" s="37"/>
    </row>
    <row r="16" spans="2:12" s="30" customFormat="1" ht="18.75" hidden="1">
      <c r="B16" s="38"/>
      <c r="C16" s="39"/>
      <c r="D16" s="39"/>
      <c r="E16" s="37"/>
      <c r="F16" s="37"/>
      <c r="G16" s="37"/>
      <c r="H16" s="37"/>
      <c r="I16" s="37"/>
      <c r="J16" s="37"/>
      <c r="K16" s="41"/>
      <c r="L16" s="37"/>
    </row>
    <row r="17" spans="2:12" s="30" customFormat="1" ht="19.5" hidden="1">
      <c r="B17" s="31" t="s">
        <v>2</v>
      </c>
      <c r="C17" s="42"/>
      <c r="D17" s="42"/>
      <c r="E17" s="35"/>
      <c r="F17" s="34"/>
      <c r="G17" s="261"/>
      <c r="H17" s="261"/>
      <c r="I17" s="261"/>
      <c r="J17" s="261"/>
      <c r="K17" s="36"/>
      <c r="L17" s="37"/>
    </row>
    <row r="18" spans="2:12" s="30" customFormat="1" ht="19.5">
      <c r="B18" s="31"/>
      <c r="C18" s="42"/>
      <c r="D18" s="42"/>
      <c r="E18" s="35"/>
      <c r="F18" s="34"/>
      <c r="G18" s="261"/>
      <c r="H18" s="261"/>
      <c r="I18" s="261"/>
      <c r="J18" s="261"/>
      <c r="K18" s="36"/>
      <c r="L18" s="37"/>
    </row>
    <row r="19" spans="2:12" s="30" customFormat="1" ht="20.25" thickBot="1">
      <c r="B19" s="31"/>
      <c r="C19" s="42"/>
      <c r="D19" s="42"/>
      <c r="E19" s="35"/>
      <c r="F19" s="34"/>
      <c r="G19" s="261"/>
      <c r="H19" s="261"/>
      <c r="I19" s="261"/>
      <c r="J19" s="261"/>
      <c r="K19" s="36"/>
      <c r="L19" s="37"/>
    </row>
    <row r="20" spans="2:12" s="30" customFormat="1" ht="20.25" thickTop="1">
      <c r="B20" s="31"/>
      <c r="C20" s="42"/>
      <c r="D20" s="42"/>
      <c r="E20" s="35"/>
      <c r="F20" s="267" t="s">
        <v>36</v>
      </c>
      <c r="G20" s="302" t="s">
        <v>17</v>
      </c>
      <c r="H20" s="303"/>
      <c r="I20" s="207"/>
      <c r="J20" s="268" t="s">
        <v>57</v>
      </c>
      <c r="K20" s="36"/>
      <c r="L20" s="37"/>
    </row>
    <row r="21" spans="2:12" s="30" customFormat="1" ht="19.5">
      <c r="B21" s="38"/>
      <c r="C21" s="39"/>
      <c r="D21" s="39"/>
      <c r="E21" s="37"/>
      <c r="F21" s="256"/>
      <c r="G21" s="256" t="s">
        <v>37</v>
      </c>
      <c r="H21" s="281" t="s">
        <v>38</v>
      </c>
      <c r="I21" s="249"/>
      <c r="J21" s="269"/>
      <c r="K21" s="41"/>
      <c r="L21" s="37"/>
    </row>
    <row r="22" spans="2:12" s="30" customFormat="1" ht="11.25" customHeight="1" thickBot="1">
      <c r="B22" s="38"/>
      <c r="C22" s="39"/>
      <c r="D22" s="39"/>
      <c r="E22" s="37"/>
      <c r="F22" s="258"/>
      <c r="G22" s="258"/>
      <c r="H22" s="257"/>
      <c r="I22" s="249"/>
      <c r="J22" s="270"/>
      <c r="K22" s="41"/>
      <c r="L22" s="37"/>
    </row>
    <row r="23" spans="2:12" s="289" customFormat="1" ht="11.25" customHeight="1" thickTop="1">
      <c r="B23" s="283"/>
      <c r="C23" s="284"/>
      <c r="D23" s="285"/>
      <c r="E23" s="286"/>
      <c r="F23" s="262"/>
      <c r="G23" s="262"/>
      <c r="H23" s="259"/>
      <c r="I23" s="250"/>
      <c r="J23" s="271"/>
      <c r="K23" s="287"/>
      <c r="L23" s="288"/>
    </row>
    <row r="24" spans="2:12" s="289" customFormat="1" ht="20.25" customHeight="1">
      <c r="B24" s="283"/>
      <c r="C24" s="284"/>
      <c r="D24" s="294" t="s">
        <v>58</v>
      </c>
      <c r="E24" s="288"/>
      <c r="F24" s="263">
        <f>+G24+H24</f>
        <v>127204.29072281999</v>
      </c>
      <c r="G24" s="263">
        <v>117561.9</v>
      </c>
      <c r="H24" s="251">
        <v>9642.390722819999</v>
      </c>
      <c r="I24" s="250"/>
      <c r="J24" s="272">
        <v>14257.638765229998</v>
      </c>
      <c r="K24" s="287"/>
      <c r="L24" s="288"/>
    </row>
    <row r="25" spans="2:12" s="289" customFormat="1" ht="20.25" customHeight="1">
      <c r="B25" s="283"/>
      <c r="C25" s="284"/>
      <c r="D25" s="290"/>
      <c r="E25" s="291"/>
      <c r="F25" s="263"/>
      <c r="G25" s="263"/>
      <c r="H25" s="251"/>
      <c r="I25" s="250"/>
      <c r="J25" s="272"/>
      <c r="K25" s="287"/>
      <c r="L25" s="288"/>
    </row>
    <row r="26" spans="2:12" s="297" customFormat="1" ht="20.25" customHeight="1">
      <c r="B26" s="292"/>
      <c r="C26" s="293"/>
      <c r="D26" s="294" t="s">
        <v>59</v>
      </c>
      <c r="E26" s="295"/>
      <c r="F26" s="263">
        <f>+G26+H26</f>
        <v>13812.515</v>
      </c>
      <c r="G26" s="263">
        <f>SUM('Inv Ad Ene-Jun 2013 '!J22:J24)</f>
        <v>13547.89</v>
      </c>
      <c r="H26" s="251">
        <f>SUM('Usu Ene-Jun 2013'!J23:K24)</f>
        <v>264.625</v>
      </c>
      <c r="I26" s="250"/>
      <c r="J26" s="272">
        <v>14468.928765229999</v>
      </c>
      <c r="K26" s="296"/>
      <c r="L26" s="295"/>
    </row>
    <row r="27" spans="2:12" s="297" customFormat="1" ht="20.25" customHeight="1">
      <c r="B27" s="292"/>
      <c r="C27" s="293"/>
      <c r="D27" s="294"/>
      <c r="E27" s="295"/>
      <c r="F27" s="263"/>
      <c r="G27" s="263"/>
      <c r="H27" s="252"/>
      <c r="I27" s="254"/>
      <c r="J27" s="272"/>
      <c r="K27" s="296"/>
      <c r="L27" s="295"/>
    </row>
    <row r="28" spans="2:12" s="297" customFormat="1" ht="20.25" customHeight="1">
      <c r="B28" s="292"/>
      <c r="C28" s="293"/>
      <c r="D28" s="294" t="s">
        <v>60</v>
      </c>
      <c r="E28" s="295"/>
      <c r="F28" s="263">
        <f>+G28+H28</f>
        <v>13377.036358250001</v>
      </c>
      <c r="G28" s="263">
        <f>SUM('Inv Ad Ene-Jun 2013 '!J26:J27)</f>
        <v>514.76</v>
      </c>
      <c r="H28" s="251">
        <f>SUM('Usu Ene-Jun 2013'!J26:K29)</f>
        <v>12862.276358250001</v>
      </c>
      <c r="I28" s="250"/>
      <c r="J28" s="272">
        <v>11693.853765229998</v>
      </c>
      <c r="K28" s="296"/>
      <c r="L28" s="295"/>
    </row>
    <row r="29" spans="2:12" s="297" customFormat="1" ht="20.25" customHeight="1">
      <c r="B29" s="292"/>
      <c r="C29" s="293"/>
      <c r="D29" s="290"/>
      <c r="E29" s="298"/>
      <c r="F29" s="263"/>
      <c r="G29" s="263"/>
      <c r="H29" s="251"/>
      <c r="I29" s="250"/>
      <c r="J29" s="272"/>
      <c r="K29" s="296"/>
      <c r="L29" s="295"/>
    </row>
    <row r="30" spans="2:12" s="297" customFormat="1" ht="20.25" customHeight="1">
      <c r="B30" s="292"/>
      <c r="C30" s="293"/>
      <c r="D30" s="294" t="s">
        <v>61</v>
      </c>
      <c r="E30" s="295"/>
      <c r="F30" s="263">
        <f>+G30+H30</f>
        <v>189600.16749999998</v>
      </c>
      <c r="G30" s="263">
        <f>SUM('Inv Ad Ene-Jun 2013 '!J29:J31)</f>
        <v>115429.2</v>
      </c>
      <c r="H30" s="251">
        <f>SUM('Usu Ene-Jun 2013'!J31:K37)</f>
        <v>74170.9675</v>
      </c>
      <c r="I30" s="250"/>
      <c r="J30" s="272">
        <v>6055.468765229998</v>
      </c>
      <c r="K30" s="296"/>
      <c r="L30" s="295"/>
    </row>
    <row r="31" spans="2:12" s="289" customFormat="1" ht="20.25" customHeight="1">
      <c r="B31" s="283"/>
      <c r="C31" s="284"/>
      <c r="D31" s="290"/>
      <c r="E31" s="298"/>
      <c r="F31" s="263"/>
      <c r="G31" s="263"/>
      <c r="H31" s="251"/>
      <c r="I31" s="250"/>
      <c r="J31" s="272"/>
      <c r="K31" s="287"/>
      <c r="L31" s="288"/>
    </row>
    <row r="32" spans="2:12" s="289" customFormat="1" ht="20.25" customHeight="1">
      <c r="B32" s="283"/>
      <c r="C32" s="299"/>
      <c r="D32" s="294" t="s">
        <v>62</v>
      </c>
      <c r="E32" s="298"/>
      <c r="F32" s="263">
        <f>+G32+H32</f>
        <v>637.67947959</v>
      </c>
      <c r="G32" s="263">
        <f>SUM('Inv Ad Ene-Jun 2013 '!J33:J34)</f>
        <v>186.06</v>
      </c>
      <c r="H32" s="251">
        <f>SUM('Usu Ene-Jun 2013'!J39:K42)</f>
        <v>451.61947959</v>
      </c>
      <c r="I32" s="250"/>
      <c r="J32" s="272">
        <v>2114.405</v>
      </c>
      <c r="K32" s="287"/>
      <c r="L32" s="288"/>
    </row>
    <row r="33" spans="2:12" s="289" customFormat="1" ht="20.25" customHeight="1">
      <c r="B33" s="283"/>
      <c r="C33" s="299"/>
      <c r="D33" s="294"/>
      <c r="E33" s="298"/>
      <c r="F33" s="263"/>
      <c r="G33" s="263"/>
      <c r="H33" s="253"/>
      <c r="I33" s="255"/>
      <c r="J33" s="272"/>
      <c r="K33" s="287"/>
      <c r="L33" s="288"/>
    </row>
    <row r="34" spans="2:12" s="289" customFormat="1" ht="20.25" customHeight="1">
      <c r="B34" s="283"/>
      <c r="C34" s="299"/>
      <c r="D34" s="294" t="s">
        <v>63</v>
      </c>
      <c r="E34" s="298"/>
      <c r="F34" s="263">
        <f>+G34+H34</f>
        <v>9671.530368109998</v>
      </c>
      <c r="G34" s="263">
        <v>381.89</v>
      </c>
      <c r="H34" s="251">
        <v>9289.640368109998</v>
      </c>
      <c r="I34" s="255"/>
      <c r="J34" s="272">
        <v>2114.405</v>
      </c>
      <c r="K34" s="287"/>
      <c r="L34" s="288"/>
    </row>
    <row r="35" spans="2:12" s="289" customFormat="1" ht="11.25" customHeight="1" thickBot="1">
      <c r="B35" s="283"/>
      <c r="C35" s="299"/>
      <c r="D35" s="300"/>
      <c r="E35" s="301"/>
      <c r="F35" s="264"/>
      <c r="G35" s="264"/>
      <c r="H35" s="260"/>
      <c r="I35" s="250"/>
      <c r="J35" s="273"/>
      <c r="K35" s="287"/>
      <c r="L35" s="288"/>
    </row>
    <row r="36" spans="2:12" s="30" customFormat="1" ht="20.25" thickBot="1" thickTop="1">
      <c r="B36" s="38"/>
      <c r="C36" s="39"/>
      <c r="D36" s="57"/>
      <c r="E36" s="37"/>
      <c r="F36" s="57"/>
      <c r="G36" s="37"/>
      <c r="H36" s="37"/>
      <c r="I36" s="37"/>
      <c r="J36" s="56"/>
      <c r="K36" s="41"/>
      <c r="L36" s="37"/>
    </row>
    <row r="37" spans="2:11" ht="20.25" thickBot="1" thickTop="1">
      <c r="B37" s="47"/>
      <c r="C37" s="21"/>
      <c r="D37" s="304" t="s">
        <v>3</v>
      </c>
      <c r="E37" s="305"/>
      <c r="F37" s="279">
        <f>SUM(F23:F35)</f>
        <v>354303.21942876995</v>
      </c>
      <c r="G37" s="279">
        <f>SUM(G23:G35)</f>
        <v>247621.7</v>
      </c>
      <c r="H37" s="280">
        <f>SUM(H23:H35)</f>
        <v>106681.51942877</v>
      </c>
      <c r="I37" s="263"/>
      <c r="J37" s="280">
        <f>SUM(J23:J35)</f>
        <v>50704.70006091999</v>
      </c>
      <c r="K37" s="49"/>
    </row>
    <row r="38" spans="2:11" ht="14.25" thickBot="1" thickTop="1">
      <c r="B38" s="276"/>
      <c r="C38" s="277"/>
      <c r="D38" s="277"/>
      <c r="E38" s="277"/>
      <c r="F38" s="277"/>
      <c r="G38" s="277"/>
      <c r="H38" s="277"/>
      <c r="I38" s="277"/>
      <c r="J38" s="277"/>
      <c r="K38" s="278"/>
    </row>
    <row r="39" ht="13.5" thickTop="1"/>
    <row r="40" ht="12.75">
      <c r="F40" s="282"/>
    </row>
  </sheetData>
  <mergeCells count="2">
    <mergeCell ref="G20:H20"/>
    <mergeCell ref="D37:E3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2" r:id="rId2"/>
  <headerFooter alignWithMargins="0">
    <oddFooter>&amp;L&amp;"Times New Roman,Cursiva"&amp;7&amp;Z&amp;F&amp;P&amp;N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N56"/>
  <sheetViews>
    <sheetView zoomScale="50" zoomScaleNormal="50" workbookViewId="0" topLeftCell="A9">
      <selection activeCell="J41" sqref="J41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55.57421875" style="6" customWidth="1"/>
    <col min="7" max="7" width="23.00390625" style="6" bestFit="1" customWidth="1"/>
    <col min="8" max="8" width="39.00390625" style="6" customWidth="1"/>
    <col min="9" max="9" width="24.421875" style="6" customWidth="1"/>
    <col min="10" max="10" width="27.00390625" style="6" customWidth="1"/>
    <col min="11" max="11" width="10.421875" style="6" customWidth="1"/>
    <col min="12" max="12" width="14.28125" style="6" customWidth="1"/>
    <col min="13" max="13" width="15.7109375" style="6" customWidth="1"/>
    <col min="14" max="14" width="17.57421875" style="6" bestFit="1" customWidth="1"/>
    <col min="15" max="16384" width="11.421875" style="6" customWidth="1"/>
  </cols>
  <sheetData>
    <row r="1" spans="2:13" s="1" customFormat="1" ht="26.25">
      <c r="B1" s="2"/>
      <c r="M1" s="3"/>
    </row>
    <row r="2" spans="2:12" s="1" customFormat="1" ht="33.75" customHeight="1">
      <c r="B2" s="208" t="str">
        <f>'Ene - Jun 2013'!B2</f>
        <v>ANEXO VII al Memorándum D.T.E.E.  N°      /2014.- 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3:12" ht="12.75"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s="1" customFormat="1" ht="26.25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14"/>
    </row>
    <row r="7" spans="2:13" s="15" customFormat="1" ht="25.5">
      <c r="B7" s="210" t="s">
        <v>39</v>
      </c>
      <c r="C7" s="17"/>
      <c r="D7" s="18"/>
      <c r="E7" s="18"/>
      <c r="F7" s="18"/>
      <c r="G7" s="19"/>
      <c r="H7" s="19"/>
      <c r="I7" s="19"/>
      <c r="J7" s="19"/>
      <c r="K7" s="19"/>
      <c r="L7" s="19"/>
      <c r="M7" s="20"/>
    </row>
    <row r="8" spans="10:13" ht="12.75">
      <c r="J8" s="21"/>
      <c r="K8" s="21"/>
      <c r="L8" s="21"/>
      <c r="M8" s="21"/>
    </row>
    <row r="9" spans="2:13" s="15" customFormat="1" ht="25.5">
      <c r="B9" s="210" t="s">
        <v>23</v>
      </c>
      <c r="C9" s="17"/>
      <c r="D9" s="18"/>
      <c r="E9" s="18"/>
      <c r="F9" s="18"/>
      <c r="G9" s="18"/>
      <c r="H9" s="18"/>
      <c r="I9" s="18"/>
      <c r="J9" s="19"/>
      <c r="K9" s="19"/>
      <c r="L9" s="19"/>
      <c r="M9" s="20"/>
    </row>
    <row r="10" spans="4:13" ht="12.75">
      <c r="D10" s="22"/>
      <c r="E10" s="22"/>
      <c r="F10" s="22"/>
      <c r="J10" s="21"/>
      <c r="K10" s="21"/>
      <c r="L10" s="21"/>
      <c r="M10" s="21"/>
    </row>
    <row r="11" spans="2:13" ht="26.25" customHeight="1">
      <c r="B11" s="210" t="s">
        <v>40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1"/>
    </row>
    <row r="12" spans="2:13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1"/>
    </row>
    <row r="13" spans="4:13" s="23" customFormat="1" ht="16.5" thickBot="1">
      <c r="D13" s="24"/>
      <c r="E13" s="24"/>
      <c r="F13" s="24"/>
      <c r="J13" s="25"/>
      <c r="K13" s="25"/>
      <c r="L13" s="25"/>
      <c r="M13" s="25"/>
    </row>
    <row r="14" spans="2:13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8"/>
      <c r="L14" s="29"/>
      <c r="M14" s="25"/>
    </row>
    <row r="15" spans="2:13" s="30" customFormat="1" ht="27">
      <c r="B15" s="211" t="str">
        <f>'Ene - Jun 2013'!B15</f>
        <v>Enero a Junio de 2013</v>
      </c>
      <c r="C15" s="32"/>
      <c r="D15" s="33"/>
      <c r="E15" s="34"/>
      <c r="F15" s="34"/>
      <c r="G15" s="34"/>
      <c r="H15" s="34"/>
      <c r="I15" s="34"/>
      <c r="J15" s="35"/>
      <c r="K15" s="35"/>
      <c r="L15" s="36"/>
      <c r="M15" s="37"/>
    </row>
    <row r="16" spans="2:13" s="30" customFormat="1" ht="19.5" hidden="1">
      <c r="B16" s="38"/>
      <c r="C16" s="39"/>
      <c r="D16" s="39"/>
      <c r="E16" s="37"/>
      <c r="F16" s="37"/>
      <c r="G16" s="40"/>
      <c r="H16" s="40"/>
      <c r="I16" s="40"/>
      <c r="J16" s="37"/>
      <c r="K16" s="37"/>
      <c r="L16" s="41"/>
      <c r="M16" s="37"/>
    </row>
    <row r="17" spans="2:13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35"/>
      <c r="J17" s="43"/>
      <c r="K17" s="43"/>
      <c r="L17" s="36"/>
      <c r="M17" s="37"/>
    </row>
    <row r="18" spans="2:13" s="30" customFormat="1" ht="19.5">
      <c r="B18" s="38"/>
      <c r="C18" s="39"/>
      <c r="D18" s="39"/>
      <c r="E18" s="37"/>
      <c r="F18" s="40"/>
      <c r="G18" s="40"/>
      <c r="H18" s="37"/>
      <c r="I18" s="37"/>
      <c r="J18" s="7"/>
      <c r="K18" s="7"/>
      <c r="L18" s="41"/>
      <c r="M18" s="37"/>
    </row>
    <row r="19" spans="2:13" s="30" customFormat="1" ht="25.5">
      <c r="B19" s="38"/>
      <c r="C19" s="44"/>
      <c r="D19" s="212" t="s">
        <v>58</v>
      </c>
      <c r="E19" s="37"/>
      <c r="F19" s="212" t="s">
        <v>41</v>
      </c>
      <c r="G19" s="212" t="s">
        <v>45</v>
      </c>
      <c r="H19" s="212" t="s">
        <v>67</v>
      </c>
      <c r="I19" s="57"/>
      <c r="J19" s="213">
        <v>117348.14</v>
      </c>
      <c r="K19" s="56"/>
      <c r="L19" s="41"/>
      <c r="M19" s="37"/>
    </row>
    <row r="20" spans="2:13" s="30" customFormat="1" ht="25.5">
      <c r="B20" s="38"/>
      <c r="C20" s="44"/>
      <c r="D20" s="58"/>
      <c r="E20" s="45"/>
      <c r="F20" s="57"/>
      <c r="G20" s="40"/>
      <c r="H20" s="212" t="s">
        <v>42</v>
      </c>
      <c r="J20" s="213">
        <v>213.76</v>
      </c>
      <c r="K20" s="56"/>
      <c r="L20" s="41"/>
      <c r="M20" s="37"/>
    </row>
    <row r="21" spans="2:13" s="30" customFormat="1" ht="25.5">
      <c r="B21" s="38"/>
      <c r="C21" s="44"/>
      <c r="D21" s="58"/>
      <c r="E21" s="45"/>
      <c r="F21" s="57"/>
      <c r="G21" s="40"/>
      <c r="H21" s="212"/>
      <c r="J21" s="213"/>
      <c r="K21" s="56"/>
      <c r="L21" s="41"/>
      <c r="M21" s="37"/>
    </row>
    <row r="22" spans="2:13" ht="25.5">
      <c r="B22" s="47"/>
      <c r="C22" s="48"/>
      <c r="D22" s="212" t="s">
        <v>59</v>
      </c>
      <c r="E22" s="21"/>
      <c r="F22" s="212" t="s">
        <v>41</v>
      </c>
      <c r="G22" s="212" t="s">
        <v>50</v>
      </c>
      <c r="H22" s="212" t="s">
        <v>67</v>
      </c>
      <c r="I22" s="57"/>
      <c r="J22" s="213">
        <v>9546.49</v>
      </c>
      <c r="K22" s="56"/>
      <c r="L22" s="49"/>
      <c r="M22" s="21"/>
    </row>
    <row r="23" spans="2:13" ht="25.5">
      <c r="B23" s="47"/>
      <c r="C23" s="48"/>
      <c r="D23" s="212"/>
      <c r="E23" s="21"/>
      <c r="F23" s="212"/>
      <c r="G23" s="212"/>
      <c r="H23" s="212" t="s">
        <v>42</v>
      </c>
      <c r="I23" s="57"/>
      <c r="J23" s="213">
        <v>3559.52</v>
      </c>
      <c r="K23" s="56"/>
      <c r="L23" s="49"/>
      <c r="M23" s="21"/>
    </row>
    <row r="24" spans="2:13" ht="25.5">
      <c r="B24" s="47"/>
      <c r="C24" s="48"/>
      <c r="D24" s="212"/>
      <c r="E24" s="21"/>
      <c r="F24" s="212"/>
      <c r="G24" s="212"/>
      <c r="H24" s="212" t="s">
        <v>43</v>
      </c>
      <c r="I24" s="57"/>
      <c r="J24" s="213">
        <v>441.88</v>
      </c>
      <c r="K24" s="56"/>
      <c r="L24" s="49"/>
      <c r="M24" s="21"/>
    </row>
    <row r="25" spans="2:13" s="30" customFormat="1" ht="25.5">
      <c r="B25" s="38"/>
      <c r="C25" s="44"/>
      <c r="D25" s="57"/>
      <c r="E25" s="37"/>
      <c r="F25" s="57"/>
      <c r="G25" s="40"/>
      <c r="H25" s="212"/>
      <c r="I25" s="40"/>
      <c r="J25" s="213"/>
      <c r="K25" s="56"/>
      <c r="L25" s="41"/>
      <c r="M25" s="37"/>
    </row>
    <row r="26" spans="2:13" ht="25.5">
      <c r="B26" s="47"/>
      <c r="C26" s="48"/>
      <c r="D26" s="212" t="s">
        <v>60</v>
      </c>
      <c r="E26" s="21"/>
      <c r="F26" s="212" t="s">
        <v>41</v>
      </c>
      <c r="G26" s="212" t="s">
        <v>52</v>
      </c>
      <c r="H26" s="212" t="s">
        <v>67</v>
      </c>
      <c r="I26" s="57"/>
      <c r="J26" s="213">
        <v>448.69</v>
      </c>
      <c r="K26" s="56"/>
      <c r="L26" s="49"/>
      <c r="M26" s="21"/>
    </row>
    <row r="27" spans="2:13" ht="25.5">
      <c r="B27" s="47"/>
      <c r="C27" s="48"/>
      <c r="D27" s="57"/>
      <c r="E27" s="21"/>
      <c r="F27" s="57"/>
      <c r="G27" s="57"/>
      <c r="H27" s="212" t="s">
        <v>42</v>
      </c>
      <c r="I27" s="57"/>
      <c r="J27" s="213">
        <v>66.07</v>
      </c>
      <c r="K27" s="56"/>
      <c r="L27" s="49"/>
      <c r="M27" s="21"/>
    </row>
    <row r="28" spans="2:13" ht="25.5">
      <c r="B28" s="47"/>
      <c r="C28" s="48"/>
      <c r="D28" s="58"/>
      <c r="E28" s="50"/>
      <c r="F28" s="57"/>
      <c r="G28" s="214"/>
      <c r="H28" s="212"/>
      <c r="I28" s="214"/>
      <c r="J28" s="213"/>
      <c r="L28" s="49"/>
      <c r="M28" s="21"/>
    </row>
    <row r="29" spans="2:13" ht="25.5">
      <c r="B29" s="47"/>
      <c r="C29" s="48"/>
      <c r="D29" s="212" t="s">
        <v>61</v>
      </c>
      <c r="E29" s="21"/>
      <c r="F29" s="212" t="s">
        <v>41</v>
      </c>
      <c r="G29" s="212" t="s">
        <v>53</v>
      </c>
      <c r="H29" s="212" t="s">
        <v>67</v>
      </c>
      <c r="I29" s="57"/>
      <c r="J29" s="215">
        <v>114483.66</v>
      </c>
      <c r="K29" s="56"/>
      <c r="L29" s="49"/>
      <c r="M29" s="21"/>
    </row>
    <row r="30" spans="2:13" s="30" customFormat="1" ht="25.5">
      <c r="B30" s="38"/>
      <c r="C30" s="44"/>
      <c r="D30" s="58"/>
      <c r="E30" s="50"/>
      <c r="F30" s="57"/>
      <c r="G30" s="40"/>
      <c r="H30" s="212" t="s">
        <v>42</v>
      </c>
      <c r="I30" s="57"/>
      <c r="J30" s="215">
        <v>610.23</v>
      </c>
      <c r="K30" s="56"/>
      <c r="L30" s="41"/>
      <c r="M30" s="37"/>
    </row>
    <row r="31" spans="2:13" s="30" customFormat="1" ht="25.5">
      <c r="B31" s="38"/>
      <c r="C31" s="44"/>
      <c r="D31" s="58"/>
      <c r="E31" s="50"/>
      <c r="F31" s="57"/>
      <c r="G31" s="40"/>
      <c r="H31" s="212" t="s">
        <v>68</v>
      </c>
      <c r="I31" s="57"/>
      <c r="J31" s="215">
        <v>335.31</v>
      </c>
      <c r="K31" s="56"/>
      <c r="L31" s="41"/>
      <c r="M31" s="37"/>
    </row>
    <row r="32" spans="2:13" s="30" customFormat="1" ht="25.5">
      <c r="B32" s="38"/>
      <c r="C32" s="44"/>
      <c r="D32" s="58"/>
      <c r="E32" s="50"/>
      <c r="F32" s="57"/>
      <c r="G32" s="40"/>
      <c r="H32" s="212"/>
      <c r="I32" s="57"/>
      <c r="J32" s="215"/>
      <c r="K32" s="56"/>
      <c r="L32" s="41"/>
      <c r="M32" s="37"/>
    </row>
    <row r="33" spans="2:13" s="30" customFormat="1" ht="25.5">
      <c r="B33" s="38"/>
      <c r="C33" s="39"/>
      <c r="D33" s="212" t="s">
        <v>62</v>
      </c>
      <c r="E33" s="50"/>
      <c r="F33" s="212" t="s">
        <v>41</v>
      </c>
      <c r="G33" s="212" t="s">
        <v>54</v>
      </c>
      <c r="H33" s="212" t="s">
        <v>67</v>
      </c>
      <c r="I33" s="57"/>
      <c r="J33" s="215">
        <v>49.96</v>
      </c>
      <c r="K33" s="46"/>
      <c r="L33" s="41"/>
      <c r="M33" s="37"/>
    </row>
    <row r="34" spans="2:13" s="30" customFormat="1" ht="25.5">
      <c r="B34" s="38"/>
      <c r="C34" s="39"/>
      <c r="D34" s="212"/>
      <c r="E34" s="50"/>
      <c r="F34" s="212"/>
      <c r="G34" s="212"/>
      <c r="H34" s="212" t="s">
        <v>42</v>
      </c>
      <c r="I34" s="57"/>
      <c r="J34" s="215">
        <v>136.1</v>
      </c>
      <c r="K34" s="46"/>
      <c r="L34" s="41"/>
      <c r="M34" s="37"/>
    </row>
    <row r="35" spans="2:13" s="30" customFormat="1" ht="25.5">
      <c r="B35" s="38"/>
      <c r="C35" s="39"/>
      <c r="D35" s="216"/>
      <c r="E35" s="37"/>
      <c r="F35" s="57"/>
      <c r="G35" s="40"/>
      <c r="H35" s="212"/>
      <c r="I35" s="40"/>
      <c r="J35" s="215"/>
      <c r="K35" s="217"/>
      <c r="L35" s="41"/>
      <c r="M35" s="37"/>
    </row>
    <row r="36" spans="2:13" s="30" customFormat="1" ht="25.5">
      <c r="B36" s="38"/>
      <c r="C36" s="39"/>
      <c r="D36" s="212" t="s">
        <v>63</v>
      </c>
      <c r="E36" s="37"/>
      <c r="F36" s="212" t="s">
        <v>41</v>
      </c>
      <c r="G36" s="212" t="s">
        <v>55</v>
      </c>
      <c r="H36" s="212" t="s">
        <v>67</v>
      </c>
      <c r="I36" s="57"/>
      <c r="J36" s="215">
        <v>0</v>
      </c>
      <c r="K36" s="46"/>
      <c r="L36" s="41"/>
      <c r="M36" s="37"/>
    </row>
    <row r="37" spans="2:13" s="30" customFormat="1" ht="25.5">
      <c r="B37" s="38"/>
      <c r="C37" s="39"/>
      <c r="D37" s="212"/>
      <c r="E37" s="37"/>
      <c r="F37" s="212"/>
      <c r="G37" s="212"/>
      <c r="H37" s="212" t="s">
        <v>42</v>
      </c>
      <c r="I37" s="57"/>
      <c r="J37" s="215">
        <v>146.48</v>
      </c>
      <c r="K37" s="46"/>
      <c r="L37" s="41"/>
      <c r="M37" s="37"/>
    </row>
    <row r="38" spans="2:13" s="30" customFormat="1" ht="25.5">
      <c r="B38" s="38"/>
      <c r="C38" s="39"/>
      <c r="D38" s="212"/>
      <c r="E38" s="37"/>
      <c r="F38" s="212"/>
      <c r="G38" s="212"/>
      <c r="H38" s="212" t="s">
        <v>68</v>
      </c>
      <c r="I38" s="57"/>
      <c r="J38" s="215">
        <v>235.41</v>
      </c>
      <c r="K38" s="46"/>
      <c r="L38" s="41"/>
      <c r="M38" s="37"/>
    </row>
    <row r="39" spans="2:13" s="30" customFormat="1" ht="18.75">
      <c r="B39" s="38"/>
      <c r="C39" s="39"/>
      <c r="D39" s="57"/>
      <c r="E39" s="37"/>
      <c r="F39" s="57"/>
      <c r="G39" s="57"/>
      <c r="K39" s="46"/>
      <c r="L39" s="41"/>
      <c r="M39" s="37"/>
    </row>
    <row r="40" spans="2:13" s="30" customFormat="1" ht="20.25" thickBot="1">
      <c r="B40" s="38"/>
      <c r="C40" s="39"/>
      <c r="D40" s="45"/>
      <c r="E40" s="37"/>
      <c r="F40" s="37"/>
      <c r="G40" s="40"/>
      <c r="H40" s="40"/>
      <c r="I40" s="40"/>
      <c r="J40" s="37"/>
      <c r="K40" s="37"/>
      <c r="L40" s="41"/>
      <c r="M40" s="37"/>
    </row>
    <row r="41" spans="2:14" s="30" customFormat="1" ht="27.75" customHeight="1" thickBot="1" thickTop="1">
      <c r="B41" s="38"/>
      <c r="C41" s="44"/>
      <c r="D41" s="44"/>
      <c r="E41" s="7"/>
      <c r="F41" s="306" t="s">
        <v>3</v>
      </c>
      <c r="G41" s="307"/>
      <c r="H41" s="307"/>
      <c r="I41" s="308"/>
      <c r="J41" s="218">
        <f>SUM(J19:J38)</f>
        <v>247621.70000000004</v>
      </c>
      <c r="K41" s="266"/>
      <c r="L41" s="41"/>
      <c r="M41" s="37"/>
      <c r="N41" s="59"/>
    </row>
    <row r="42" spans="2:13" s="30" customFormat="1" ht="9" customHeight="1" thickTop="1">
      <c r="B42" s="38"/>
      <c r="C42" s="44"/>
      <c r="D42" s="44"/>
      <c r="E42" s="7"/>
      <c r="F42" s="51"/>
      <c r="G42" s="221"/>
      <c r="H42" s="7"/>
      <c r="I42" s="7"/>
      <c r="L42" s="41"/>
      <c r="M42" s="37"/>
    </row>
    <row r="43" spans="2:13" s="30" customFormat="1" ht="18.75">
      <c r="B43" s="38"/>
      <c r="C43" s="52"/>
      <c r="D43" s="44"/>
      <c r="E43" s="7"/>
      <c r="F43" s="51"/>
      <c r="G43" s="221"/>
      <c r="H43" s="7"/>
      <c r="I43" s="7"/>
      <c r="L43" s="41"/>
      <c r="M43" s="37"/>
    </row>
    <row r="44" spans="2:13" s="23" customFormat="1" ht="9" customHeight="1" thickBo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5"/>
      <c r="M44" s="25"/>
    </row>
    <row r="45" ht="13.5" thickTop="1"/>
    <row r="56" ht="18.75">
      <c r="J56" s="59"/>
    </row>
  </sheetData>
  <mergeCells count="1">
    <mergeCell ref="F41:I4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Roman,Cursiva"&amp;7&amp;Z&amp;F&amp;P&amp;N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N65"/>
  <sheetViews>
    <sheetView zoomScale="40" zoomScaleNormal="40" workbookViewId="0" topLeftCell="A13">
      <selection activeCell="J29" sqref="J29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5.421875" style="6" customWidth="1"/>
    <col min="7" max="7" width="23.00390625" style="6" bestFit="1" customWidth="1"/>
    <col min="8" max="8" width="63.57421875" style="6" customWidth="1"/>
    <col min="9" max="9" width="50.7109375" style="6" customWidth="1"/>
    <col min="10" max="10" width="31.140625" style="223" customWidth="1"/>
    <col min="11" max="11" width="31.140625" style="6" customWidth="1"/>
    <col min="12" max="12" width="14.28125" style="6" customWidth="1"/>
    <col min="13" max="13" width="15.7109375" style="6" customWidth="1"/>
    <col min="14" max="14" width="17.57421875" style="6" bestFit="1" customWidth="1"/>
    <col min="15" max="15" width="11.421875" style="6" customWidth="1"/>
    <col min="16" max="16" width="15.28125" style="6" bestFit="1" customWidth="1"/>
    <col min="17" max="16384" width="11.421875" style="6" customWidth="1"/>
  </cols>
  <sheetData>
    <row r="1" spans="2:13" s="1" customFormat="1" ht="26.25">
      <c r="B1" s="2"/>
      <c r="J1" s="222"/>
      <c r="M1" s="3"/>
    </row>
    <row r="2" spans="2:12" s="1" customFormat="1" ht="33.75" customHeight="1">
      <c r="B2" s="316" t="str">
        <f>'Ene - Jun 2013'!B2</f>
        <v>ANEXO VII al Memorándum D.T.E.E.  N°      /2014.- 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3:12" ht="12.75">
      <c r="C3" s="7"/>
      <c r="D3" s="8"/>
      <c r="E3" s="8"/>
      <c r="F3" s="8"/>
      <c r="G3" s="8"/>
      <c r="H3" s="8"/>
      <c r="I3" s="8"/>
      <c r="K3" s="8"/>
      <c r="L3" s="8"/>
    </row>
    <row r="4" spans="1:13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224"/>
      <c r="K4" s="12"/>
      <c r="L4" s="12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224"/>
      <c r="K5" s="12"/>
      <c r="L5" s="12"/>
      <c r="M5" s="12"/>
    </row>
    <row r="6" spans="2:13" s="1" customFormat="1" ht="26.25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14"/>
    </row>
    <row r="7" spans="2:13" s="15" customFormat="1" ht="21" customHeight="1">
      <c r="B7" s="315" t="s">
        <v>39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20"/>
    </row>
    <row r="8" spans="11:13" ht="12.75">
      <c r="K8" s="21"/>
      <c r="L8" s="21"/>
      <c r="M8" s="21"/>
    </row>
    <row r="9" spans="2:13" s="15" customFormat="1" ht="21" customHeight="1">
      <c r="B9" s="315" t="s">
        <v>23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20"/>
    </row>
    <row r="10" spans="4:13" ht="12.75">
      <c r="D10" s="22"/>
      <c r="E10" s="22"/>
      <c r="F10" s="22"/>
      <c r="K10" s="21"/>
      <c r="L10" s="21"/>
      <c r="M10" s="21"/>
    </row>
    <row r="11" spans="2:13" ht="26.25" customHeight="1">
      <c r="B11" s="315" t="s">
        <v>44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21"/>
    </row>
    <row r="12" spans="2:13" ht="15.75" customHeight="1">
      <c r="B12" s="16"/>
      <c r="C12" s="16"/>
      <c r="D12" s="16"/>
      <c r="E12" s="16"/>
      <c r="F12" s="16"/>
      <c r="G12" s="16"/>
      <c r="H12" s="16"/>
      <c r="I12" s="16"/>
      <c r="J12" s="225"/>
      <c r="K12" s="16"/>
      <c r="L12" s="16"/>
      <c r="M12" s="21"/>
    </row>
    <row r="13" spans="4:13" s="23" customFormat="1" ht="16.5" thickBot="1">
      <c r="D13" s="24"/>
      <c r="E13" s="24"/>
      <c r="F13" s="24"/>
      <c r="J13" s="226"/>
      <c r="K13" s="25"/>
      <c r="L13" s="25"/>
      <c r="M13" s="25"/>
    </row>
    <row r="14" spans="2:13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27"/>
      <c r="K14" s="28"/>
      <c r="L14" s="29"/>
      <c r="M14" s="25"/>
    </row>
    <row r="15" spans="2:13" s="30" customFormat="1" ht="27">
      <c r="B15" s="312" t="str">
        <f>'Ene - Jun 2013'!B15</f>
        <v>Enero a Junio de 2013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4"/>
      <c r="M15" s="37"/>
    </row>
    <row r="16" spans="2:13" s="30" customFormat="1" ht="26.25" hidden="1">
      <c r="B16" s="228"/>
      <c r="C16" s="229"/>
      <c r="D16" s="229"/>
      <c r="E16" s="14"/>
      <c r="F16" s="14"/>
      <c r="G16" s="230"/>
      <c r="H16" s="230"/>
      <c r="I16" s="230"/>
      <c r="J16" s="231"/>
      <c r="K16" s="14"/>
      <c r="L16" s="232"/>
      <c r="M16" s="37"/>
    </row>
    <row r="17" spans="2:13" s="30" customFormat="1" ht="26.25" hidden="1">
      <c r="B17" s="233" t="s">
        <v>2</v>
      </c>
      <c r="C17" s="234"/>
      <c r="D17" s="234"/>
      <c r="E17" s="235"/>
      <c r="F17" s="236"/>
      <c r="G17" s="236"/>
      <c r="H17" s="235"/>
      <c r="I17" s="235"/>
      <c r="J17" s="237"/>
      <c r="K17" s="4"/>
      <c r="L17" s="238"/>
      <c r="M17" s="37"/>
    </row>
    <row r="18" spans="2:13" s="30" customFormat="1" ht="26.25">
      <c r="B18" s="228"/>
      <c r="C18" s="229"/>
      <c r="D18" s="229"/>
      <c r="E18" s="14"/>
      <c r="F18" s="230"/>
      <c r="G18" s="230"/>
      <c r="H18" s="14"/>
      <c r="I18" s="14"/>
      <c r="J18" s="237"/>
      <c r="K18" s="239"/>
      <c r="L18" s="232"/>
      <c r="M18" s="37"/>
    </row>
    <row r="19" spans="2:13" s="30" customFormat="1" ht="26.25">
      <c r="B19" s="228"/>
      <c r="C19" s="240"/>
      <c r="D19" s="212" t="s">
        <v>58</v>
      </c>
      <c r="E19" s="14"/>
      <c r="F19" s="212"/>
      <c r="G19" s="212" t="s">
        <v>45</v>
      </c>
      <c r="H19" s="212" t="s">
        <v>46</v>
      </c>
      <c r="I19" s="212"/>
      <c r="J19" s="213">
        <v>7635.24</v>
      </c>
      <c r="K19" s="213"/>
      <c r="L19" s="232"/>
      <c r="M19" s="37"/>
    </row>
    <row r="20" spans="2:13" s="30" customFormat="1" ht="26.25">
      <c r="B20" s="228"/>
      <c r="C20" s="240"/>
      <c r="D20" s="212"/>
      <c r="E20" s="14"/>
      <c r="F20" s="212"/>
      <c r="G20" s="212"/>
      <c r="H20" s="212" t="s">
        <v>48</v>
      </c>
      <c r="I20" s="212"/>
      <c r="J20" s="213">
        <v>78.67257825600001</v>
      </c>
      <c r="K20" s="213"/>
      <c r="L20" s="232"/>
      <c r="M20" s="37"/>
    </row>
    <row r="21" spans="2:13" s="30" customFormat="1" ht="26.25">
      <c r="B21" s="228"/>
      <c r="C21" s="240"/>
      <c r="D21" s="212"/>
      <c r="E21" s="14"/>
      <c r="F21" s="1"/>
      <c r="G21" s="212"/>
      <c r="H21" s="212"/>
      <c r="I21" s="241" t="s">
        <v>49</v>
      </c>
      <c r="J21" s="213"/>
      <c r="K21" s="213">
        <v>1928.4781445639999</v>
      </c>
      <c r="L21" s="232"/>
      <c r="M21" s="37"/>
    </row>
    <row r="22" spans="2:13" s="30" customFormat="1" ht="26.25">
      <c r="B22" s="228"/>
      <c r="C22" s="240"/>
      <c r="D22" s="242"/>
      <c r="E22" s="243"/>
      <c r="F22" s="212"/>
      <c r="G22" s="230"/>
      <c r="H22" s="1"/>
      <c r="I22" s="222"/>
      <c r="J22" s="213"/>
      <c r="K22" s="213"/>
      <c r="L22" s="232"/>
      <c r="M22" s="37"/>
    </row>
    <row r="23" spans="2:13" s="30" customFormat="1" ht="26.25">
      <c r="B23" s="228"/>
      <c r="C23" s="240"/>
      <c r="D23" s="212" t="s">
        <v>59</v>
      </c>
      <c r="E23" s="14"/>
      <c r="F23" s="212"/>
      <c r="G23" s="212" t="s">
        <v>50</v>
      </c>
      <c r="H23" s="212" t="s">
        <v>47</v>
      </c>
      <c r="I23" s="222"/>
      <c r="J23" s="213">
        <v>211.7</v>
      </c>
      <c r="K23" s="213"/>
      <c r="L23" s="232"/>
      <c r="M23" s="37"/>
    </row>
    <row r="24" spans="2:13" s="30" customFormat="1" ht="26.25">
      <c r="B24" s="228"/>
      <c r="C24" s="240"/>
      <c r="D24" s="212"/>
      <c r="E24" s="14"/>
      <c r="F24" s="1"/>
      <c r="G24" s="230"/>
      <c r="H24" s="230"/>
      <c r="I24" s="241" t="s">
        <v>49</v>
      </c>
      <c r="J24" s="213"/>
      <c r="K24" s="213">
        <v>52.925</v>
      </c>
      <c r="L24" s="232"/>
      <c r="M24" s="37"/>
    </row>
    <row r="25" spans="2:13" s="30" customFormat="1" ht="26.25">
      <c r="B25" s="228"/>
      <c r="C25" s="240"/>
      <c r="D25" s="212"/>
      <c r="E25" s="14"/>
      <c r="F25" s="212"/>
      <c r="G25" s="230"/>
      <c r="H25" s="230"/>
      <c r="I25" s="231"/>
      <c r="J25" s="213"/>
      <c r="K25" s="213"/>
      <c r="L25" s="232"/>
      <c r="M25" s="37"/>
    </row>
    <row r="26" spans="2:13" ht="26.25">
      <c r="B26" s="228"/>
      <c r="C26" s="240"/>
      <c r="D26" s="212" t="s">
        <v>60</v>
      </c>
      <c r="E26" s="14"/>
      <c r="F26" s="212"/>
      <c r="G26" s="212" t="s">
        <v>52</v>
      </c>
      <c r="H26" s="212" t="s">
        <v>46</v>
      </c>
      <c r="I26" s="241"/>
      <c r="J26" s="213">
        <v>8155.23</v>
      </c>
      <c r="K26" s="213"/>
      <c r="L26" s="232"/>
      <c r="M26" s="21"/>
    </row>
    <row r="27" spans="2:13" ht="26.25">
      <c r="B27" s="228"/>
      <c r="C27" s="240"/>
      <c r="D27" s="212"/>
      <c r="E27" s="14"/>
      <c r="F27" s="212"/>
      <c r="G27" s="212"/>
      <c r="H27" s="212" t="s">
        <v>47</v>
      </c>
      <c r="I27" s="241"/>
      <c r="J27" s="213">
        <v>1657.68</v>
      </c>
      <c r="K27" s="213"/>
      <c r="L27" s="232"/>
      <c r="M27" s="21"/>
    </row>
    <row r="28" spans="2:13" ht="26.25">
      <c r="B28" s="228"/>
      <c r="C28" s="240"/>
      <c r="D28" s="212"/>
      <c r="E28" s="14"/>
      <c r="F28" s="212"/>
      <c r="G28" s="212"/>
      <c r="H28" s="212" t="s">
        <v>48</v>
      </c>
      <c r="I28" s="241"/>
      <c r="J28" s="213">
        <v>476.9110866000001</v>
      </c>
      <c r="K28" s="213"/>
      <c r="L28" s="232"/>
      <c r="M28" s="21"/>
    </row>
    <row r="29" spans="2:13" ht="26.25">
      <c r="B29" s="228"/>
      <c r="C29" s="240"/>
      <c r="D29" s="212"/>
      <c r="E29" s="14"/>
      <c r="F29" s="212"/>
      <c r="G29" s="212"/>
      <c r="H29" s="1"/>
      <c r="I29" s="241" t="s">
        <v>49</v>
      </c>
      <c r="J29" s="213"/>
      <c r="K29" s="213">
        <v>2572.45527165</v>
      </c>
      <c r="L29" s="232"/>
      <c r="M29" s="21"/>
    </row>
    <row r="30" spans="2:13" ht="26.25">
      <c r="B30" s="228"/>
      <c r="C30" s="240"/>
      <c r="D30" s="242"/>
      <c r="E30" s="244"/>
      <c r="F30" s="212"/>
      <c r="G30" s="230"/>
      <c r="H30" s="230"/>
      <c r="I30" s="231"/>
      <c r="J30" s="213"/>
      <c r="K30" s="213"/>
      <c r="L30" s="232"/>
      <c r="M30" s="21"/>
    </row>
    <row r="31" spans="2:13" ht="26.25">
      <c r="B31" s="228"/>
      <c r="C31" s="240"/>
      <c r="D31" s="212" t="s">
        <v>61</v>
      </c>
      <c r="E31" s="14"/>
      <c r="F31" s="212"/>
      <c r="G31" s="212" t="s">
        <v>53</v>
      </c>
      <c r="H31" s="212" t="s">
        <v>46</v>
      </c>
      <c r="I31" s="231"/>
      <c r="J31" s="213">
        <v>585.67</v>
      </c>
      <c r="K31" s="213"/>
      <c r="L31" s="232"/>
      <c r="M31" s="21"/>
    </row>
    <row r="32" spans="2:13" ht="26.25">
      <c r="B32" s="228"/>
      <c r="C32" s="240"/>
      <c r="H32" s="212" t="s">
        <v>51</v>
      </c>
      <c r="I32" s="241"/>
      <c r="J32" s="213">
        <v>57916.93</v>
      </c>
      <c r="K32" s="213"/>
      <c r="L32" s="232"/>
      <c r="M32" s="21"/>
    </row>
    <row r="33" spans="2:13" s="30" customFormat="1" ht="26.25">
      <c r="B33" s="228"/>
      <c r="C33" s="229"/>
      <c r="D33" s="212"/>
      <c r="E33" s="244"/>
      <c r="F33" s="212"/>
      <c r="G33" s="212"/>
      <c r="H33" s="212" t="s">
        <v>56</v>
      </c>
      <c r="I33" s="241"/>
      <c r="J33" s="213">
        <v>254.19</v>
      </c>
      <c r="K33" s="213"/>
      <c r="L33" s="232"/>
      <c r="M33" s="37"/>
    </row>
    <row r="34" spans="2:13" s="30" customFormat="1" ht="26.25">
      <c r="B34" s="228"/>
      <c r="C34" s="240"/>
      <c r="D34" s="242"/>
      <c r="E34" s="244"/>
      <c r="F34" s="212"/>
      <c r="G34" s="230"/>
      <c r="H34" s="212" t="s">
        <v>47</v>
      </c>
      <c r="I34" s="241"/>
      <c r="J34" s="213">
        <v>489.56</v>
      </c>
      <c r="K34" s="213"/>
      <c r="L34" s="232"/>
      <c r="M34" s="37"/>
    </row>
    <row r="35" spans="2:13" s="30" customFormat="1" ht="26.25">
      <c r="B35" s="228"/>
      <c r="C35" s="240"/>
      <c r="D35" s="242"/>
      <c r="E35" s="244"/>
      <c r="F35" s="212"/>
      <c r="G35" s="230"/>
      <c r="H35" s="212" t="s">
        <v>70</v>
      </c>
      <c r="I35" s="241"/>
      <c r="J35" s="213">
        <v>106</v>
      </c>
      <c r="K35" s="213"/>
      <c r="L35" s="232"/>
      <c r="M35" s="37"/>
    </row>
    <row r="36" spans="2:13" s="30" customFormat="1" ht="26.25">
      <c r="B36" s="228"/>
      <c r="C36" s="240"/>
      <c r="D36" s="242"/>
      <c r="E36" s="244"/>
      <c r="F36" s="212"/>
      <c r="G36" s="230"/>
      <c r="H36" s="212" t="s">
        <v>71</v>
      </c>
      <c r="I36" s="241"/>
      <c r="J36" s="213">
        <v>7.03</v>
      </c>
      <c r="K36" s="213"/>
      <c r="L36" s="232"/>
      <c r="M36" s="37"/>
    </row>
    <row r="37" spans="2:13" s="30" customFormat="1" ht="26.25">
      <c r="B37" s="228"/>
      <c r="C37" s="240"/>
      <c r="D37" s="242"/>
      <c r="E37" s="244"/>
      <c r="F37" s="212"/>
      <c r="G37" s="230"/>
      <c r="H37" s="1"/>
      <c r="I37" s="241" t="s">
        <v>49</v>
      </c>
      <c r="J37" s="213"/>
      <c r="K37" s="213">
        <v>14811.587500000003</v>
      </c>
      <c r="L37" s="232"/>
      <c r="M37" s="37"/>
    </row>
    <row r="38" spans="2:13" s="30" customFormat="1" ht="26.25">
      <c r="B38" s="228"/>
      <c r="C38" s="240"/>
      <c r="D38" s="242"/>
      <c r="E38" s="244"/>
      <c r="F38" s="212"/>
      <c r="G38" s="230"/>
      <c r="H38" s="212"/>
      <c r="I38" s="241"/>
      <c r="J38" s="213"/>
      <c r="K38" s="213"/>
      <c r="L38" s="232"/>
      <c r="M38" s="37"/>
    </row>
    <row r="39" spans="2:13" s="30" customFormat="1" ht="26.25">
      <c r="B39" s="228"/>
      <c r="C39" s="240"/>
      <c r="D39" s="212" t="s">
        <v>62</v>
      </c>
      <c r="E39" s="244"/>
      <c r="F39" s="212"/>
      <c r="G39" s="212" t="s">
        <v>54</v>
      </c>
      <c r="H39" s="212" t="s">
        <v>46</v>
      </c>
      <c r="I39" s="241"/>
      <c r="J39" s="213">
        <v>248.4</v>
      </c>
      <c r="K39" s="213"/>
      <c r="L39" s="232"/>
      <c r="M39" s="37"/>
    </row>
    <row r="40" spans="2:13" s="30" customFormat="1" ht="26.25">
      <c r="B40" s="228"/>
      <c r="C40" s="229"/>
      <c r="D40" s="212"/>
      <c r="E40" s="244"/>
      <c r="F40" s="212"/>
      <c r="G40" s="212"/>
      <c r="H40" s="212" t="s">
        <v>47</v>
      </c>
      <c r="I40" s="241"/>
      <c r="J40" s="213">
        <v>5.49</v>
      </c>
      <c r="K40" s="213"/>
      <c r="L40" s="232"/>
      <c r="M40" s="37"/>
    </row>
    <row r="41" spans="2:13" s="30" customFormat="1" ht="26.25">
      <c r="B41" s="228"/>
      <c r="C41" s="229"/>
      <c r="D41" s="212"/>
      <c r="E41" s="244"/>
      <c r="F41" s="212"/>
      <c r="G41" s="212"/>
      <c r="H41" s="212" t="s">
        <v>48</v>
      </c>
      <c r="I41" s="241"/>
      <c r="J41" s="213">
        <v>107.405583672</v>
      </c>
      <c r="K41" s="213"/>
      <c r="L41" s="232"/>
      <c r="M41" s="37"/>
    </row>
    <row r="42" spans="2:13" s="30" customFormat="1" ht="26.25">
      <c r="B42" s="228"/>
      <c r="C42" s="229"/>
      <c r="D42" s="212"/>
      <c r="E42" s="244"/>
      <c r="F42" s="212"/>
      <c r="G42" s="212"/>
      <c r="H42" s="212"/>
      <c r="I42" s="241" t="s">
        <v>49</v>
      </c>
      <c r="J42" s="213"/>
      <c r="K42" s="213">
        <v>90.32389591800002</v>
      </c>
      <c r="L42" s="232"/>
      <c r="M42" s="37"/>
    </row>
    <row r="43" spans="2:13" s="30" customFormat="1" ht="26.25">
      <c r="B43" s="228"/>
      <c r="C43" s="229"/>
      <c r="D43" s="245"/>
      <c r="E43" s="14"/>
      <c r="F43" s="212"/>
      <c r="G43" s="230"/>
      <c r="H43" s="230"/>
      <c r="I43" s="231"/>
      <c r="J43" s="213"/>
      <c r="K43" s="213"/>
      <c r="L43" s="232"/>
      <c r="M43" s="37"/>
    </row>
    <row r="44" spans="2:13" s="30" customFormat="1" ht="26.25">
      <c r="B44" s="228"/>
      <c r="C44" s="229"/>
      <c r="D44" s="212" t="s">
        <v>63</v>
      </c>
      <c r="E44" s="14"/>
      <c r="F44" s="212"/>
      <c r="G44" s="212" t="s">
        <v>55</v>
      </c>
      <c r="H44" s="212" t="s">
        <v>46</v>
      </c>
      <c r="I44" s="231"/>
      <c r="J44" s="213">
        <v>54.23</v>
      </c>
      <c r="K44" s="213"/>
      <c r="L44" s="232"/>
      <c r="M44" s="37"/>
    </row>
    <row r="45" spans="2:13" s="30" customFormat="1" ht="26.25">
      <c r="B45" s="228"/>
      <c r="C45" s="229"/>
      <c r="H45" s="212" t="s">
        <v>72</v>
      </c>
      <c r="I45" s="241"/>
      <c r="J45" s="213">
        <v>7292.23</v>
      </c>
      <c r="K45" s="213"/>
      <c r="L45" s="232"/>
      <c r="M45" s="37"/>
    </row>
    <row r="46" spans="2:13" s="30" customFormat="1" ht="26.25">
      <c r="B46" s="228"/>
      <c r="C46" s="229"/>
      <c r="D46" s="212"/>
      <c r="E46" s="14"/>
      <c r="F46" s="212"/>
      <c r="G46" s="212"/>
      <c r="H46" s="212" t="s">
        <v>48</v>
      </c>
      <c r="I46" s="241"/>
      <c r="J46" s="213">
        <v>85.25229448800002</v>
      </c>
      <c r="K46" s="213"/>
      <c r="L46" s="232"/>
      <c r="M46" s="37"/>
    </row>
    <row r="47" spans="2:13" s="30" customFormat="1" ht="26.25">
      <c r="B47" s="228"/>
      <c r="C47" s="229"/>
      <c r="D47" s="212"/>
      <c r="E47" s="14"/>
      <c r="F47" s="212"/>
      <c r="G47" s="212"/>
      <c r="H47" s="212"/>
      <c r="I47" s="241" t="s">
        <v>49</v>
      </c>
      <c r="J47" s="213"/>
      <c r="K47" s="213">
        <v>1857.9280736219998</v>
      </c>
      <c r="L47" s="232"/>
      <c r="M47" s="37"/>
    </row>
    <row r="48" spans="2:13" s="30" customFormat="1" ht="26.25">
      <c r="B48" s="228"/>
      <c r="C48" s="229"/>
      <c r="D48" s="212"/>
      <c r="E48" s="14"/>
      <c r="F48" s="212"/>
      <c r="G48" s="212"/>
      <c r="H48" s="1"/>
      <c r="I48" s="1"/>
      <c r="J48" s="1"/>
      <c r="K48" s="1"/>
      <c r="L48" s="232"/>
      <c r="M48" s="37"/>
    </row>
    <row r="49" spans="2:13" s="30" customFormat="1" ht="27" thickBot="1">
      <c r="B49" s="228"/>
      <c r="C49" s="229"/>
      <c r="D49" s="243"/>
      <c r="E49" s="14"/>
      <c r="F49" s="14"/>
      <c r="G49" s="230"/>
      <c r="H49" s="230"/>
      <c r="I49" s="230"/>
      <c r="J49" s="231"/>
      <c r="K49" s="14"/>
      <c r="L49" s="232"/>
      <c r="M49" s="37"/>
    </row>
    <row r="50" spans="2:14" s="30" customFormat="1" ht="33.75" customHeight="1" thickBot="1" thickTop="1">
      <c r="B50" s="228"/>
      <c r="C50" s="240"/>
      <c r="D50" s="240"/>
      <c r="E50" s="239"/>
      <c r="F50" s="309" t="s">
        <v>3</v>
      </c>
      <c r="G50" s="310"/>
      <c r="H50" s="310"/>
      <c r="I50" s="311"/>
      <c r="J50" s="265">
        <f>SUM(J19:J47)</f>
        <v>85367.82154301599</v>
      </c>
      <c r="K50" s="265">
        <f>SUM(K19:K47)</f>
        <v>21313.697885754005</v>
      </c>
      <c r="L50" s="232"/>
      <c r="M50" s="37"/>
      <c r="N50" s="59"/>
    </row>
    <row r="51" spans="2:13" s="30" customFormat="1" ht="9" customHeight="1" thickTop="1">
      <c r="B51" s="228"/>
      <c r="C51" s="240"/>
      <c r="D51" s="240"/>
      <c r="E51" s="239"/>
      <c r="F51" s="219"/>
      <c r="G51" s="220"/>
      <c r="H51" s="239"/>
      <c r="I51" s="239"/>
      <c r="J51" s="246"/>
      <c r="K51" s="1"/>
      <c r="L51" s="232"/>
      <c r="M51" s="37"/>
    </row>
    <row r="52" spans="2:13" s="30" customFormat="1" ht="26.25">
      <c r="B52" s="228"/>
      <c r="C52" s="247"/>
      <c r="D52" s="240"/>
      <c r="E52" s="239"/>
      <c r="F52" s="219"/>
      <c r="G52" s="220"/>
      <c r="H52" s="239"/>
      <c r="I52" s="239"/>
      <c r="J52" s="246"/>
      <c r="K52" s="1"/>
      <c r="L52" s="232"/>
      <c r="M52" s="37"/>
    </row>
    <row r="53" spans="2:13" s="23" customFormat="1" ht="9" customHeight="1" thickBot="1">
      <c r="B53" s="53"/>
      <c r="C53" s="54"/>
      <c r="D53" s="54"/>
      <c r="E53" s="54"/>
      <c r="F53" s="54"/>
      <c r="G53" s="54"/>
      <c r="H53" s="54"/>
      <c r="I53" s="54"/>
      <c r="J53" s="248"/>
      <c r="K53" s="54"/>
      <c r="L53" s="55"/>
      <c r="M53" s="25"/>
    </row>
    <row r="54" ht="13.5" thickTop="1"/>
    <row r="65" ht="18.75">
      <c r="K65" s="59"/>
    </row>
  </sheetData>
  <mergeCells count="6">
    <mergeCell ref="F50:I50"/>
    <mergeCell ref="B15:L15"/>
    <mergeCell ref="B11:L11"/>
    <mergeCell ref="B2:L2"/>
    <mergeCell ref="B7:L7"/>
    <mergeCell ref="B9:L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3" r:id="rId2"/>
  <headerFooter alignWithMargins="0">
    <oddFooter>&amp;L&amp;"Times New Roman,Cursiva"&amp;7&amp;Z&amp;F&amp;P&amp;N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39"/>
  <sheetViews>
    <sheetView zoomScale="75" zoomScaleNormal="75" workbookViewId="0" topLeftCell="A10">
      <selection activeCell="F36" sqref="F36"/>
    </sheetView>
  </sheetViews>
  <sheetFormatPr defaultColWidth="11.421875" defaultRowHeight="12.75"/>
  <cols>
    <col min="1" max="1" width="22.7109375" style="67" customWidth="1"/>
    <col min="2" max="2" width="10.00390625" style="67" customWidth="1"/>
    <col min="3" max="3" width="9.140625" style="67" customWidth="1"/>
    <col min="4" max="4" width="29.421875" style="67" customWidth="1"/>
    <col min="5" max="5" width="2.7109375" style="67" customWidth="1"/>
    <col min="6" max="6" width="20.7109375" style="67" customWidth="1"/>
    <col min="7" max="7" width="29.00390625" style="67" customWidth="1"/>
    <col min="8" max="8" width="17.57421875" style="67" customWidth="1"/>
    <col min="9" max="9" width="18.28125" style="67" customWidth="1"/>
    <col min="10" max="10" width="12.28125" style="67" customWidth="1"/>
    <col min="11" max="11" width="15.7109375" style="67" customWidth="1"/>
    <col min="12" max="16384" width="11.421875" style="67" customWidth="1"/>
  </cols>
  <sheetData>
    <row r="1" spans="2:11" s="61" customFormat="1" ht="26.25">
      <c r="B1" s="62"/>
      <c r="E1" s="63"/>
      <c r="K1" s="64"/>
    </row>
    <row r="2" spans="2:10" s="61" customFormat="1" ht="26.25">
      <c r="B2" s="62" t="str">
        <f>'Ene - Jun 2013'!B2</f>
        <v>ANEXO VII al Memorándum D.T.E.E.  N°      /2014.- </v>
      </c>
      <c r="C2" s="65"/>
      <c r="D2" s="66"/>
      <c r="E2" s="66"/>
      <c r="F2" s="66"/>
      <c r="G2" s="66"/>
      <c r="H2" s="66"/>
      <c r="I2" s="66"/>
      <c r="J2" s="66"/>
    </row>
    <row r="3" spans="3:10" ht="12.75">
      <c r="C3" s="68"/>
      <c r="D3" s="69"/>
      <c r="E3" s="69"/>
      <c r="F3" s="69"/>
      <c r="G3" s="69"/>
      <c r="H3" s="69"/>
      <c r="I3" s="69"/>
      <c r="J3" s="69"/>
    </row>
    <row r="4" spans="1:11" s="72" customFormat="1" ht="11.25">
      <c r="A4" s="70" t="s">
        <v>0</v>
      </c>
      <c r="B4" s="71"/>
      <c r="D4" s="73"/>
      <c r="E4" s="73"/>
      <c r="F4" s="73"/>
      <c r="G4" s="73"/>
      <c r="H4" s="73"/>
      <c r="I4" s="73"/>
      <c r="J4" s="73"/>
      <c r="K4" s="73"/>
    </row>
    <row r="5" spans="1:11" s="72" customFormat="1" ht="11.25">
      <c r="A5" s="70" t="s">
        <v>1</v>
      </c>
      <c r="B5" s="71"/>
      <c r="D5" s="73"/>
      <c r="E5" s="73"/>
      <c r="F5" s="73"/>
      <c r="G5" s="73"/>
      <c r="H5" s="73"/>
      <c r="I5" s="73"/>
      <c r="J5" s="73"/>
      <c r="K5" s="73"/>
    </row>
    <row r="6" spans="2:11" s="61" customFormat="1" ht="11.25" customHeight="1">
      <c r="B6" s="74"/>
      <c r="D6" s="75"/>
      <c r="E6" s="75"/>
      <c r="F6" s="75"/>
      <c r="G6" s="75"/>
      <c r="H6" s="75"/>
      <c r="I6" s="75"/>
      <c r="J6" s="75"/>
      <c r="K6" s="75"/>
    </row>
    <row r="7" spans="2:11" s="76" customFormat="1" ht="21">
      <c r="B7" s="77" t="s">
        <v>6</v>
      </c>
      <c r="C7" s="78"/>
      <c r="D7" s="79"/>
      <c r="E7" s="79"/>
      <c r="F7" s="80"/>
      <c r="G7" s="80"/>
      <c r="H7" s="80"/>
      <c r="I7" s="80"/>
      <c r="J7" s="80"/>
      <c r="K7" s="81"/>
    </row>
    <row r="8" spans="9:11" ht="12.75">
      <c r="I8" s="82"/>
      <c r="J8" s="82"/>
      <c r="K8" s="82"/>
    </row>
    <row r="9" spans="2:11" s="76" customFormat="1" ht="21">
      <c r="B9" s="77" t="s">
        <v>5</v>
      </c>
      <c r="C9" s="78"/>
      <c r="D9" s="79"/>
      <c r="E9" s="79"/>
      <c r="F9" s="79"/>
      <c r="G9" s="79"/>
      <c r="H9" s="79"/>
      <c r="I9" s="80"/>
      <c r="J9" s="80"/>
      <c r="K9" s="81"/>
    </row>
    <row r="10" spans="4:11" ht="12.75">
      <c r="D10" s="83"/>
      <c r="E10" s="83"/>
      <c r="I10" s="82"/>
      <c r="J10" s="82"/>
      <c r="K10" s="82"/>
    </row>
    <row r="11" spans="2:11" s="76" customFormat="1" ht="20.25">
      <c r="B11" s="77" t="s">
        <v>7</v>
      </c>
      <c r="C11" s="84"/>
      <c r="D11" s="85"/>
      <c r="E11" s="85"/>
      <c r="F11" s="79"/>
      <c r="G11" s="79"/>
      <c r="H11" s="79"/>
      <c r="I11" s="80"/>
      <c r="J11" s="80"/>
      <c r="K11" s="81"/>
    </row>
    <row r="12" spans="4:11" s="86" customFormat="1" ht="16.5" thickBot="1">
      <c r="D12" s="87"/>
      <c r="E12" s="87"/>
      <c r="I12" s="88"/>
      <c r="J12" s="88"/>
      <c r="K12" s="88"/>
    </row>
    <row r="13" spans="2:11" s="86" customFormat="1" ht="16.5" thickTop="1">
      <c r="B13" s="89"/>
      <c r="C13" s="90"/>
      <c r="D13" s="90"/>
      <c r="E13" s="91"/>
      <c r="F13" s="90"/>
      <c r="G13" s="90"/>
      <c r="H13" s="90"/>
      <c r="I13" s="90"/>
      <c r="J13" s="92"/>
      <c r="K13" s="88"/>
    </row>
    <row r="14" spans="2:11" s="93" customFormat="1" ht="19.5">
      <c r="B14" s="94" t="str">
        <f>'Ene - Jun 2013'!B15</f>
        <v>Enero a Junio de 2013</v>
      </c>
      <c r="C14" s="95"/>
      <c r="D14" s="96"/>
      <c r="E14" s="97"/>
      <c r="F14" s="97"/>
      <c r="G14" s="97"/>
      <c r="H14" s="97"/>
      <c r="I14" s="98"/>
      <c r="J14" s="99"/>
      <c r="K14" s="100"/>
    </row>
    <row r="15" spans="2:11" s="93" customFormat="1" ht="13.5" customHeight="1">
      <c r="B15" s="101"/>
      <c r="C15" s="102"/>
      <c r="D15" s="103"/>
      <c r="E15" s="104"/>
      <c r="F15" s="105"/>
      <c r="G15" s="105"/>
      <c r="H15" s="105"/>
      <c r="I15" s="100"/>
      <c r="J15" s="106"/>
      <c r="K15" s="100"/>
    </row>
    <row r="16" spans="2:11" s="93" customFormat="1" ht="19.5">
      <c r="B16" s="101"/>
      <c r="C16" s="107"/>
      <c r="D16" s="103"/>
      <c r="E16" s="108"/>
      <c r="F16" s="105"/>
      <c r="G16" s="105"/>
      <c r="H16" s="105"/>
      <c r="I16" s="109"/>
      <c r="J16" s="106"/>
      <c r="K16" s="100"/>
    </row>
    <row r="17" spans="2:11" ht="23.25" customHeight="1">
      <c r="B17" s="110"/>
      <c r="C17" s="107"/>
      <c r="D17" s="107"/>
      <c r="E17" s="107"/>
      <c r="F17" s="111" t="s">
        <v>8</v>
      </c>
      <c r="G17" s="111" t="s">
        <v>9</v>
      </c>
      <c r="H17" s="111" t="s">
        <v>10</v>
      </c>
      <c r="I17" s="111" t="s">
        <v>11</v>
      </c>
      <c r="J17" s="112"/>
      <c r="K17" s="82"/>
    </row>
    <row r="18" spans="2:11" s="93" customFormat="1" ht="18.75">
      <c r="B18" s="101"/>
      <c r="C18" s="329" t="s">
        <v>12</v>
      </c>
      <c r="D18" s="329"/>
      <c r="E18" s="107"/>
      <c r="F18" s="113">
        <v>8914.486741322035</v>
      </c>
      <c r="G18" s="113">
        <v>5837.066666651925</v>
      </c>
      <c r="H18" s="114">
        <v>6.916666666686069</v>
      </c>
      <c r="I18" s="113">
        <v>154.16666666278616</v>
      </c>
      <c r="J18" s="106"/>
      <c r="K18" s="100"/>
    </row>
    <row r="19" spans="2:11" s="93" customFormat="1" ht="19.5" customHeight="1">
      <c r="B19" s="101"/>
      <c r="C19" s="329" t="s">
        <v>13</v>
      </c>
      <c r="D19" s="329"/>
      <c r="E19" s="107"/>
      <c r="F19" s="113">
        <v>2211.67</v>
      </c>
      <c r="G19" s="113">
        <v>1627</v>
      </c>
      <c r="H19" s="113">
        <v>89</v>
      </c>
      <c r="I19" s="113">
        <v>208</v>
      </c>
      <c r="J19" s="106"/>
      <c r="K19" s="100"/>
    </row>
    <row r="20" spans="2:11" s="93" customFormat="1" ht="19.5" customHeight="1">
      <c r="B20" s="101"/>
      <c r="C20" s="329" t="s">
        <v>14</v>
      </c>
      <c r="D20" s="329"/>
      <c r="E20" s="107"/>
      <c r="F20" s="113">
        <v>4344</v>
      </c>
      <c r="G20" s="113">
        <v>4344</v>
      </c>
      <c r="H20" s="113">
        <v>4344</v>
      </c>
      <c r="I20" s="113">
        <v>4344</v>
      </c>
      <c r="J20" s="106"/>
      <c r="K20" s="100"/>
    </row>
    <row r="21" spans="2:11" s="93" customFormat="1" ht="19.5" customHeight="1">
      <c r="B21" s="101"/>
      <c r="C21" s="329" t="s">
        <v>15</v>
      </c>
      <c r="D21" s="329"/>
      <c r="E21" s="107"/>
      <c r="F21" s="115">
        <v>0.0009278680055324929</v>
      </c>
      <c r="G21" s="115">
        <v>0.0008258806368719056</v>
      </c>
      <c r="H21" s="115">
        <v>1.7890275277500335E-05</v>
      </c>
      <c r="I21" s="115">
        <v>0.00017062290456198</v>
      </c>
      <c r="J21" s="106"/>
      <c r="K21" s="100"/>
    </row>
    <row r="22" spans="2:11" s="93" customFormat="1" ht="19.5" customHeight="1">
      <c r="B22" s="101"/>
      <c r="C22" s="329" t="s">
        <v>16</v>
      </c>
      <c r="D22" s="329"/>
      <c r="E22" s="107"/>
      <c r="F22" s="115">
        <v>0.004971418</v>
      </c>
      <c r="G22" s="115">
        <v>0.006264674</v>
      </c>
      <c r="H22" s="115">
        <v>0.000588906</v>
      </c>
      <c r="I22" s="115">
        <v>0.002774126</v>
      </c>
      <c r="J22" s="106"/>
      <c r="K22" s="100"/>
    </row>
    <row r="23" spans="2:11" s="93" customFormat="1" ht="19.5" customHeight="1">
      <c r="B23" s="101"/>
      <c r="C23" s="329" t="s">
        <v>17</v>
      </c>
      <c r="D23" s="329"/>
      <c r="E23" s="107"/>
      <c r="F23" s="115" t="str">
        <f>IF(F21/F21/1.1&gt;1,"Usuario","Inversiones")</f>
        <v>Inversiones</v>
      </c>
      <c r="G23" s="115" t="str">
        <f>IF(G21/G21/1.1&gt;1,"Usuario","Inversiones")</f>
        <v>Inversiones</v>
      </c>
      <c r="H23" s="115" t="str">
        <f>IF(H21/H21/1.1&gt;1,"Usuario","Inversiones")</f>
        <v>Inversiones</v>
      </c>
      <c r="I23" s="115" t="str">
        <f>IF(I21/I21/1.1&gt;1,"Usuario","Inversiones")</f>
        <v>Inversiones</v>
      </c>
      <c r="J23" s="106"/>
      <c r="K23" s="100"/>
    </row>
    <row r="24" spans="2:11" s="93" customFormat="1" ht="19.5" customHeight="1">
      <c r="B24" s="101"/>
      <c r="C24" s="329" t="s">
        <v>18</v>
      </c>
      <c r="D24" s="329"/>
      <c r="E24" s="107"/>
      <c r="F24" s="116">
        <f>+F22-F21</f>
        <v>0.004043549994467507</v>
      </c>
      <c r="G24" s="116">
        <f>+G22-G21</f>
        <v>0.005438793363128094</v>
      </c>
      <c r="H24" s="116">
        <f>+H22-H21</f>
        <v>0.0005710157247224997</v>
      </c>
      <c r="I24" s="116">
        <f>+I22-I21</f>
        <v>0.00260350309543802</v>
      </c>
      <c r="J24" s="106"/>
      <c r="K24" s="100"/>
    </row>
    <row r="25" spans="2:11" s="93" customFormat="1" ht="19.5" customHeight="1">
      <c r="B25" s="101"/>
      <c r="C25" s="107"/>
      <c r="D25" s="103"/>
      <c r="E25" s="108"/>
      <c r="F25" s="105"/>
      <c r="G25" s="105"/>
      <c r="H25" s="105"/>
      <c r="I25" s="109"/>
      <c r="J25" s="106"/>
      <c r="K25" s="100"/>
    </row>
    <row r="26" spans="2:11" s="93" customFormat="1" ht="19.5" customHeight="1">
      <c r="B26" s="101"/>
      <c r="C26" s="107"/>
      <c r="D26" s="103"/>
      <c r="E26" s="108"/>
      <c r="F26" s="105"/>
      <c r="G26" s="105"/>
      <c r="H26" s="105"/>
      <c r="I26" s="109"/>
      <c r="J26" s="106"/>
      <c r="K26" s="100"/>
    </row>
    <row r="27" spans="2:11" s="93" customFormat="1" ht="19.5" customHeight="1">
      <c r="B27" s="101"/>
      <c r="C27" s="330" t="s">
        <v>19</v>
      </c>
      <c r="D27" s="330"/>
      <c r="E27" s="330"/>
      <c r="F27" s="330"/>
      <c r="G27" s="330"/>
      <c r="H27" s="330"/>
      <c r="I27" s="330"/>
      <c r="J27" s="331"/>
      <c r="K27" s="100"/>
    </row>
    <row r="28" spans="2:11" s="93" customFormat="1" ht="19.5" customHeight="1" thickBot="1">
      <c r="B28" s="101"/>
      <c r="C28" s="100"/>
      <c r="D28" s="100"/>
      <c r="E28" s="100"/>
      <c r="F28" s="100"/>
      <c r="G28" s="100"/>
      <c r="H28" s="100"/>
      <c r="I28" s="117"/>
      <c r="J28" s="106"/>
      <c r="K28" s="100"/>
    </row>
    <row r="29" spans="2:11" s="93" customFormat="1" ht="19.5" customHeight="1" thickTop="1">
      <c r="B29" s="101"/>
      <c r="C29" s="100"/>
      <c r="D29" s="323" t="s">
        <v>20</v>
      </c>
      <c r="E29" s="324"/>
      <c r="F29" s="324"/>
      <c r="G29" s="317">
        <v>0.55</v>
      </c>
      <c r="H29" s="318"/>
      <c r="I29" s="117"/>
      <c r="J29" s="106"/>
      <c r="K29" s="100"/>
    </row>
    <row r="30" spans="2:11" s="86" customFormat="1" ht="19.5" customHeight="1">
      <c r="B30" s="118"/>
      <c r="C30" s="100"/>
      <c r="D30" s="325" t="s">
        <v>21</v>
      </c>
      <c r="E30" s="326"/>
      <c r="F30" s="326"/>
      <c r="G30" s="319">
        <v>0.61817</v>
      </c>
      <c r="H30" s="320"/>
      <c r="I30" s="117"/>
      <c r="J30" s="106"/>
      <c r="K30" s="88"/>
    </row>
    <row r="31" spans="2:11" ht="19.5" customHeight="1" thickBot="1">
      <c r="B31" s="110"/>
      <c r="C31" s="100"/>
      <c r="D31" s="327" t="s">
        <v>17</v>
      </c>
      <c r="E31" s="328"/>
      <c r="F31" s="328"/>
      <c r="G31" s="321" t="str">
        <f>IF(G29&lt;G30*1.1,"Inversiones","Usuario")</f>
        <v>Inversiones</v>
      </c>
      <c r="H31" s="322"/>
      <c r="I31" s="117"/>
      <c r="J31" s="106"/>
      <c r="K31" s="82"/>
    </row>
    <row r="32" spans="2:11" ht="19.5" customHeight="1" thickTop="1">
      <c r="B32" s="110"/>
      <c r="C32" s="82"/>
      <c r="D32" s="82"/>
      <c r="E32" s="82"/>
      <c r="F32" s="82"/>
      <c r="G32" s="82"/>
      <c r="H32" s="82"/>
      <c r="I32" s="82"/>
      <c r="J32" s="112"/>
      <c r="K32" s="82"/>
    </row>
    <row r="33" spans="2:11" ht="19.5" customHeight="1" thickBot="1">
      <c r="B33" s="119"/>
      <c r="C33" s="120"/>
      <c r="D33" s="120"/>
      <c r="E33" s="120"/>
      <c r="F33" s="120"/>
      <c r="G33" s="120"/>
      <c r="H33" s="120"/>
      <c r="I33" s="120"/>
      <c r="J33" s="121"/>
      <c r="K33" s="82"/>
    </row>
    <row r="34" spans="4:5" ht="13.5" thickTop="1">
      <c r="D34" s="82"/>
      <c r="E34" s="82"/>
    </row>
    <row r="35" spans="4:5" ht="12.75">
      <c r="D35" s="82"/>
      <c r="E35" s="82"/>
    </row>
    <row r="36" spans="4:5" ht="12.75">
      <c r="D36" s="82"/>
      <c r="E36" s="82"/>
    </row>
    <row r="37" spans="4:5" ht="12.75">
      <c r="D37" s="82"/>
      <c r="E37" s="82"/>
    </row>
    <row r="38" spans="4:5" ht="12.75">
      <c r="D38" s="82"/>
      <c r="E38" s="82"/>
    </row>
    <row r="39" spans="4:5" ht="12.75">
      <c r="D39" s="82"/>
      <c r="E39" s="82"/>
    </row>
  </sheetData>
  <mergeCells count="14">
    <mergeCell ref="C21:D21"/>
    <mergeCell ref="C18:D18"/>
    <mergeCell ref="C19:D19"/>
    <mergeCell ref="C20:D20"/>
    <mergeCell ref="C24:D24"/>
    <mergeCell ref="C22:D22"/>
    <mergeCell ref="C23:D23"/>
    <mergeCell ref="C27:J27"/>
    <mergeCell ref="G29:H29"/>
    <mergeCell ref="G30:H30"/>
    <mergeCell ref="G31:H31"/>
    <mergeCell ref="D29:F29"/>
    <mergeCell ref="D30:F30"/>
    <mergeCell ref="D31:F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Roman,Cursiva"&amp;7&amp;Z&amp;F&amp;P&amp;N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T52"/>
  <sheetViews>
    <sheetView zoomScale="75" zoomScaleNormal="75" workbookViewId="0" topLeftCell="B18">
      <selection activeCell="S49" sqref="N49:S49"/>
    </sheetView>
  </sheetViews>
  <sheetFormatPr defaultColWidth="11.421875" defaultRowHeight="12.75"/>
  <cols>
    <col min="1" max="1" width="20.7109375" style="122" customWidth="1"/>
    <col min="2" max="2" width="15.7109375" style="122" customWidth="1"/>
    <col min="3" max="3" width="5.7109375" style="122" customWidth="1"/>
    <col min="4" max="4" width="50.28125" style="122" customWidth="1"/>
    <col min="5" max="5" width="7.7109375" style="122" customWidth="1"/>
    <col min="6" max="6" width="12.7109375" style="122" customWidth="1"/>
    <col min="7" max="19" width="10.7109375" style="122" customWidth="1"/>
    <col min="20" max="20" width="15.7109375" style="122" customWidth="1"/>
    <col min="21" max="16384" width="11.421875" style="122" customWidth="1"/>
  </cols>
  <sheetData>
    <row r="1" ht="38.25" customHeight="1">
      <c r="T1" s="123"/>
    </row>
    <row r="2" spans="2:20" s="124" customFormat="1" ht="30.75">
      <c r="B2" s="125" t="str">
        <f>'Ene - Jun 2013'!B2</f>
        <v>ANEXO VII al Memorándum D.T.E.E.  N°      /2014.- 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" ht="12.75" customHeight="1">
      <c r="A3" s="127" t="s">
        <v>0</v>
      </c>
      <c r="B3" s="128"/>
    </row>
    <row r="4" spans="1:4" ht="12.75" customHeight="1">
      <c r="A4" s="127" t="s">
        <v>1</v>
      </c>
      <c r="B4" s="128"/>
      <c r="D4" s="129"/>
    </row>
    <row r="5" spans="1:4" ht="21.75" customHeight="1">
      <c r="A5" s="130"/>
      <c r="D5" s="129"/>
    </row>
    <row r="6" spans="1:20" ht="26.25">
      <c r="A6" s="130"/>
      <c r="B6" s="131" t="s">
        <v>22</v>
      </c>
      <c r="C6" s="132"/>
      <c r="D6" s="129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4" ht="18.75" customHeight="1">
      <c r="A7" s="130"/>
      <c r="D7" s="129"/>
    </row>
    <row r="8" spans="1:20" ht="26.25">
      <c r="A8" s="130"/>
      <c r="B8" s="133" t="s">
        <v>23</v>
      </c>
      <c r="C8" s="132"/>
      <c r="D8" s="129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</row>
    <row r="9" spans="1:4" ht="18.75" customHeight="1">
      <c r="A9" s="130"/>
      <c r="D9" s="129"/>
    </row>
    <row r="10" spans="1:20" ht="26.25">
      <c r="A10" s="130"/>
      <c r="B10" s="133" t="s">
        <v>24</v>
      </c>
      <c r="C10" s="132"/>
      <c r="D10" s="129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ht="18.75" customHeight="1" thickBot="1"/>
    <row r="12" spans="2:20" ht="18.75" customHeight="1" thickTop="1">
      <c r="B12" s="134"/>
      <c r="C12" s="135"/>
      <c r="D12" s="136"/>
      <c r="E12" s="136"/>
      <c r="F12" s="136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7"/>
    </row>
    <row r="13" spans="2:20" ht="19.5">
      <c r="B13" s="138" t="s">
        <v>65</v>
      </c>
      <c r="C13" s="132"/>
      <c r="D13" s="139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</row>
    <row r="14" spans="2:20" ht="18.75" customHeight="1" thickBot="1">
      <c r="B14" s="142"/>
      <c r="C14" s="143"/>
      <c r="D14" s="144"/>
      <c r="E14" s="144"/>
      <c r="F14" s="145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7"/>
    </row>
    <row r="15" spans="1:20" s="155" customFormat="1" ht="34.5" customHeight="1" thickBot="1" thickTop="1">
      <c r="A15" s="128"/>
      <c r="B15" s="148"/>
      <c r="C15" s="149"/>
      <c r="D15" s="150" t="s">
        <v>25</v>
      </c>
      <c r="E15" s="151" t="s">
        <v>26</v>
      </c>
      <c r="F15" s="152" t="s">
        <v>27</v>
      </c>
      <c r="G15" s="153">
        <f>'[3]Tasa de Falla'!HJ15</f>
        <v>41061</v>
      </c>
      <c r="H15" s="153">
        <f>'[3]Tasa de Falla'!HK15</f>
        <v>41091</v>
      </c>
      <c r="I15" s="153">
        <f>'[3]Tasa de Falla'!HL15</f>
        <v>41122</v>
      </c>
      <c r="J15" s="153">
        <f>'[3]Tasa de Falla'!HM15</f>
        <v>41153</v>
      </c>
      <c r="K15" s="153">
        <f>'[3]Tasa de Falla'!HN15</f>
        <v>41183</v>
      </c>
      <c r="L15" s="153">
        <f>'[3]Tasa de Falla'!HO15</f>
        <v>41214</v>
      </c>
      <c r="M15" s="153">
        <f>'[3]Tasa de Falla'!HP15</f>
        <v>41244</v>
      </c>
      <c r="N15" s="153">
        <f>'[3]Tasa de Falla'!HQ15</f>
        <v>41275</v>
      </c>
      <c r="O15" s="153">
        <f>'[3]Tasa de Falla'!HR15</f>
        <v>41306</v>
      </c>
      <c r="P15" s="153">
        <f>'[3]Tasa de Falla'!HS15</f>
        <v>41334</v>
      </c>
      <c r="Q15" s="153">
        <f>'[3]Tasa de Falla'!HT15</f>
        <v>41365</v>
      </c>
      <c r="R15" s="153">
        <f>'[3]Tasa de Falla'!HU15</f>
        <v>41395</v>
      </c>
      <c r="S15" s="153">
        <f>'[3]Tasa de Falla'!HV15</f>
        <v>41426</v>
      </c>
      <c r="T15" s="154"/>
    </row>
    <row r="16" spans="2:20" ht="15" customHeight="1" thickTop="1">
      <c r="B16" s="142"/>
      <c r="C16" s="156"/>
      <c r="D16" s="157"/>
      <c r="E16" s="157"/>
      <c r="F16" s="158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9"/>
      <c r="T16" s="147"/>
    </row>
    <row r="17" spans="2:20" ht="15" customHeight="1" hidden="1">
      <c r="B17" s="142"/>
      <c r="C17" s="160">
        <f>IF('[1]Tasa de Falla'!C17=0,"",'[1]Tasa de Falla'!C17)</f>
        <v>1</v>
      </c>
      <c r="D17" s="161" t="str">
        <f>IF('[1]Tasa de Falla'!D17=0,"",'[1]Tasa de Falla'!D17)</f>
        <v>AMEGHINO - COMODORO RIVADAVIA</v>
      </c>
      <c r="E17" s="161">
        <f>IF('[1]Tasa de Falla'!E17=0,"",'[1]Tasa de Falla'!E17)</f>
        <v>132</v>
      </c>
      <c r="F17" s="162">
        <f>IF('[1]Tasa de Falla'!F17=0,"",'[1]Tasa de Falla'!F17)</f>
        <v>305</v>
      </c>
      <c r="G17" s="161" t="str">
        <f>IF('[1]Tasa de Falla'!CE17=0,"",'[1]Tasa de Falla'!CE17)</f>
        <v>XXXX</v>
      </c>
      <c r="H17" s="161" t="str">
        <f>IF('[1]Tasa de Falla'!CF17=0,"",'[1]Tasa de Falla'!CF17)</f>
        <v>XXXX</v>
      </c>
      <c r="I17" s="161" t="str">
        <f>IF('[1]Tasa de Falla'!CG17=0,"",'[1]Tasa de Falla'!CG17)</f>
        <v>XXXX</v>
      </c>
      <c r="J17" s="161" t="str">
        <f>IF('[1]Tasa de Falla'!CH17=0,"",'[1]Tasa de Falla'!CH17)</f>
        <v>XXXX</v>
      </c>
      <c r="K17" s="161" t="str">
        <f>IF('[1]Tasa de Falla'!CI17=0,"",'[1]Tasa de Falla'!CI17)</f>
        <v>XXXX</v>
      </c>
      <c r="L17" s="161" t="str">
        <f>IF('[1]Tasa de Falla'!CJ17=0,"",'[1]Tasa de Falla'!CJ17)</f>
        <v>XXXX</v>
      </c>
      <c r="M17" s="161" t="str">
        <f>IF('[1]Tasa de Falla'!CK17=0,"",'[1]Tasa de Falla'!CK17)</f>
        <v>XXXX</v>
      </c>
      <c r="N17" s="161" t="str">
        <f>IF('[1]Tasa de Falla'!CL17=0,"",'[1]Tasa de Falla'!CL17)</f>
        <v>XXXX</v>
      </c>
      <c r="O17" s="161" t="str">
        <f>IF('[1]Tasa de Falla'!CM17=0,"",'[1]Tasa de Falla'!CM17)</f>
        <v>XXXX</v>
      </c>
      <c r="P17" s="161" t="str">
        <f>IF('[1]Tasa de Falla'!CN17=0,"",'[1]Tasa de Falla'!CN17)</f>
        <v>XXXX</v>
      </c>
      <c r="Q17" s="161" t="str">
        <f>IF('[1]Tasa de Falla'!CO17=0,"",'[1]Tasa de Falla'!CO17)</f>
        <v>XXXX</v>
      </c>
      <c r="R17" s="161" t="str">
        <f>IF('[1]Tasa de Falla'!CP17=0,"",'[1]Tasa de Falla'!CP17)</f>
        <v>XXXX</v>
      </c>
      <c r="S17" s="163"/>
      <c r="T17" s="164"/>
    </row>
    <row r="18" spans="2:20" ht="15" customHeight="1">
      <c r="B18" s="142"/>
      <c r="C18" s="165">
        <f>'[2]Tasa de Falla'!C18</f>
        <v>2</v>
      </c>
      <c r="D18" s="166" t="str">
        <f>'[2]Tasa de Falla'!D18</f>
        <v>AMEGHINO - ESTACION PATAGONIA</v>
      </c>
      <c r="E18" s="166">
        <f>'[2]Tasa de Falla'!E18</f>
        <v>132</v>
      </c>
      <c r="F18" s="167">
        <f>'[2]Tasa de Falla'!F18</f>
        <v>299.6</v>
      </c>
      <c r="G18" s="166">
        <f>IF('[2]Tasa de Falla'!HJ18="","",'[2]Tasa de Falla'!HJ18)</f>
      </c>
      <c r="H18" s="166">
        <f>IF('[2]Tasa de Falla'!HK18="","",'[2]Tasa de Falla'!HK18)</f>
      </c>
      <c r="I18" s="166">
        <f>IF('[2]Tasa de Falla'!HL18="","",'[2]Tasa de Falla'!HL18)</f>
      </c>
      <c r="J18" s="166">
        <f>IF('[2]Tasa de Falla'!HM18="","",'[2]Tasa de Falla'!HM18)</f>
      </c>
      <c r="K18" s="166">
        <f>IF('[2]Tasa de Falla'!HN18="","",'[2]Tasa de Falla'!HN18)</f>
      </c>
      <c r="L18" s="166">
        <f>IF('[2]Tasa de Falla'!HO18="","",'[2]Tasa de Falla'!HO18)</f>
      </c>
      <c r="M18" s="166">
        <f>IF('[2]Tasa de Falla'!HP18="","",'[2]Tasa de Falla'!HP18)</f>
        <v>1</v>
      </c>
      <c r="N18" s="166">
        <f>IF('[2]Tasa de Falla'!HQ18="","",'[2]Tasa de Falla'!HQ18)</f>
      </c>
      <c r="O18" s="166">
        <f>IF('[2]Tasa de Falla'!HR18="","",'[2]Tasa de Falla'!HR18)</f>
      </c>
      <c r="P18" s="166">
        <f>IF('[2]Tasa de Falla'!HS18="","",'[2]Tasa de Falla'!HS18)</f>
      </c>
      <c r="Q18" s="166">
        <f>IF('[2]Tasa de Falla'!HT18="","",'[2]Tasa de Falla'!HT18)</f>
        <v>2</v>
      </c>
      <c r="R18" s="166">
        <f>IF('[2]Tasa de Falla'!HU18="","",'[2]Tasa de Falla'!HU18)</f>
      </c>
      <c r="S18" s="163"/>
      <c r="T18" s="164"/>
    </row>
    <row r="19" spans="2:20" ht="15" customHeight="1">
      <c r="B19" s="142"/>
      <c r="C19" s="160">
        <f>'[2]Tasa de Falla'!C19</f>
        <v>3</v>
      </c>
      <c r="D19" s="161" t="str">
        <f>'[2]Tasa de Falla'!D19</f>
        <v>AMEGHINO - TRELEW</v>
      </c>
      <c r="E19" s="161">
        <f>'[2]Tasa de Falla'!E19</f>
        <v>132</v>
      </c>
      <c r="F19" s="162">
        <f>'[2]Tasa de Falla'!F19</f>
        <v>112</v>
      </c>
      <c r="G19" s="161">
        <f>IF('[2]Tasa de Falla'!HJ19="","",'[2]Tasa de Falla'!HJ19)</f>
      </c>
      <c r="H19" s="161">
        <f>IF('[2]Tasa de Falla'!HK19="","",'[2]Tasa de Falla'!HK19)</f>
      </c>
      <c r="I19" s="161">
        <f>IF('[2]Tasa de Falla'!HL19="","",'[2]Tasa de Falla'!HL19)</f>
      </c>
      <c r="J19" s="161">
        <f>IF('[2]Tasa de Falla'!HM19="","",'[2]Tasa de Falla'!HM19)</f>
      </c>
      <c r="K19" s="161">
        <f>IF('[2]Tasa de Falla'!HN19="","",'[2]Tasa de Falla'!HN19)</f>
      </c>
      <c r="L19" s="161">
        <f>IF('[2]Tasa de Falla'!HO19="","",'[2]Tasa de Falla'!HO19)</f>
      </c>
      <c r="M19" s="161">
        <f>IF('[2]Tasa de Falla'!HP19="","",'[2]Tasa de Falla'!HP19)</f>
      </c>
      <c r="N19" s="161">
        <f>IF('[2]Tasa de Falla'!HQ19="","",'[2]Tasa de Falla'!HQ19)</f>
      </c>
      <c r="O19" s="161">
        <f>IF('[2]Tasa de Falla'!HR19="","",'[2]Tasa de Falla'!HR19)</f>
        <v>1</v>
      </c>
      <c r="P19" s="161">
        <f>IF('[2]Tasa de Falla'!HS19="","",'[2]Tasa de Falla'!HS19)</f>
      </c>
      <c r="Q19" s="161">
        <f>IF('[2]Tasa de Falla'!HT19="","",'[2]Tasa de Falla'!HT19)</f>
      </c>
      <c r="R19" s="161">
        <f>IF('[2]Tasa de Falla'!HU19="","",'[2]Tasa de Falla'!HU19)</f>
      </c>
      <c r="S19" s="168"/>
      <c r="T19" s="164"/>
    </row>
    <row r="20" spans="2:20" ht="15" customHeight="1">
      <c r="B20" s="142"/>
      <c r="C20" s="165">
        <f>'[2]Tasa de Falla'!C20</f>
        <v>4</v>
      </c>
      <c r="D20" s="166" t="str">
        <f>'[2]Tasa de Falla'!D20</f>
        <v>FUTALEUFU - ESQUEL</v>
      </c>
      <c r="E20" s="166">
        <f>'[2]Tasa de Falla'!E20</f>
        <v>132</v>
      </c>
      <c r="F20" s="167">
        <f>'[2]Tasa de Falla'!F20</f>
        <v>28.41</v>
      </c>
      <c r="G20" s="166">
        <f>IF('[2]Tasa de Falla'!HJ20="","",'[2]Tasa de Falla'!HJ20)</f>
      </c>
      <c r="H20" s="166">
        <f>IF('[2]Tasa de Falla'!HK20="","",'[2]Tasa de Falla'!HK20)</f>
      </c>
      <c r="I20" s="166">
        <f>IF('[2]Tasa de Falla'!HL20="","",'[2]Tasa de Falla'!HL20)</f>
      </c>
      <c r="J20" s="166">
        <f>IF('[2]Tasa de Falla'!HM20="","",'[2]Tasa de Falla'!HM20)</f>
      </c>
      <c r="K20" s="166">
        <f>IF('[2]Tasa de Falla'!HN20="","",'[2]Tasa de Falla'!HN20)</f>
      </c>
      <c r="L20" s="166">
        <f>IF('[2]Tasa de Falla'!HO20="","",'[2]Tasa de Falla'!HO20)</f>
      </c>
      <c r="M20" s="166">
        <f>IF('[2]Tasa de Falla'!HP20="","",'[2]Tasa de Falla'!HP20)</f>
      </c>
      <c r="N20" s="166">
        <f>IF('[2]Tasa de Falla'!HQ20="","",'[2]Tasa de Falla'!HQ20)</f>
      </c>
      <c r="O20" s="166">
        <f>IF('[2]Tasa de Falla'!HR20="","",'[2]Tasa de Falla'!HR20)</f>
      </c>
      <c r="P20" s="166">
        <f>IF('[2]Tasa de Falla'!HS20="","",'[2]Tasa de Falla'!HS20)</f>
      </c>
      <c r="Q20" s="166">
        <f>IF('[2]Tasa de Falla'!HT20="","",'[2]Tasa de Falla'!HT20)</f>
      </c>
      <c r="R20" s="166">
        <f>IF('[2]Tasa de Falla'!HU20="","",'[2]Tasa de Falla'!HU20)</f>
      </c>
      <c r="S20" s="168"/>
      <c r="T20" s="164"/>
    </row>
    <row r="21" spans="2:20" ht="15" customHeight="1">
      <c r="B21" s="142"/>
      <c r="C21" s="160">
        <f>'[2]Tasa de Falla'!C21</f>
        <v>5</v>
      </c>
      <c r="D21" s="161" t="str">
        <f>'[2]Tasa de Falla'!D21</f>
        <v>BARRIO SAN MARTIN - ESTACION PATAGONIA</v>
      </c>
      <c r="E21" s="161">
        <f>'[2]Tasa de Falla'!E21</f>
        <v>132</v>
      </c>
      <c r="F21" s="162">
        <f>'[2]Tasa de Falla'!F21</f>
        <v>9.4</v>
      </c>
      <c r="G21" s="161">
        <f>IF('[2]Tasa de Falla'!HJ21="","",'[2]Tasa de Falla'!HJ21)</f>
      </c>
      <c r="H21" s="161">
        <f>IF('[2]Tasa de Falla'!HK21="","",'[2]Tasa de Falla'!HK21)</f>
      </c>
      <c r="I21" s="161">
        <f>IF('[2]Tasa de Falla'!HL21="","",'[2]Tasa de Falla'!HL21)</f>
      </c>
      <c r="J21" s="161">
        <f>IF('[2]Tasa de Falla'!HM21="","",'[2]Tasa de Falla'!HM21)</f>
      </c>
      <c r="K21" s="161">
        <f>IF('[2]Tasa de Falla'!HN21="","",'[2]Tasa de Falla'!HN21)</f>
      </c>
      <c r="L21" s="161">
        <f>IF('[2]Tasa de Falla'!HO21="","",'[2]Tasa de Falla'!HO21)</f>
      </c>
      <c r="M21" s="161">
        <f>IF('[2]Tasa de Falla'!HP21="","",'[2]Tasa de Falla'!HP21)</f>
      </c>
      <c r="N21" s="161">
        <f>IF('[2]Tasa de Falla'!HQ21="","",'[2]Tasa de Falla'!HQ21)</f>
      </c>
      <c r="O21" s="161">
        <f>IF('[2]Tasa de Falla'!HR21="","",'[2]Tasa de Falla'!HR21)</f>
      </c>
      <c r="P21" s="161">
        <f>IF('[2]Tasa de Falla'!HS21="","",'[2]Tasa de Falla'!HS21)</f>
      </c>
      <c r="Q21" s="161">
        <f>IF('[2]Tasa de Falla'!HT21="","",'[2]Tasa de Falla'!HT21)</f>
      </c>
      <c r="R21" s="161">
        <f>IF('[2]Tasa de Falla'!HU21="","",'[2]Tasa de Falla'!HU21)</f>
      </c>
      <c r="S21" s="168"/>
      <c r="T21" s="164"/>
    </row>
    <row r="22" spans="2:20" ht="15" customHeight="1">
      <c r="B22" s="142"/>
      <c r="C22" s="165">
        <f>'[2]Tasa de Falla'!C22</f>
        <v>6</v>
      </c>
      <c r="D22" s="166" t="str">
        <f>'[2]Tasa de Falla'!D22</f>
        <v>COMODORO RIVADAVIA - E.T. A1</v>
      </c>
      <c r="E22" s="166">
        <f>'[2]Tasa de Falla'!E22</f>
        <v>132</v>
      </c>
      <c r="F22" s="167">
        <f>'[2]Tasa de Falla'!F22</f>
        <v>0.5</v>
      </c>
      <c r="G22" s="166">
        <f>IF('[2]Tasa de Falla'!HJ22="","",'[2]Tasa de Falla'!HJ22)</f>
      </c>
      <c r="H22" s="166">
        <f>IF('[2]Tasa de Falla'!HK22="","",'[2]Tasa de Falla'!HK22)</f>
      </c>
      <c r="I22" s="166">
        <f>IF('[2]Tasa de Falla'!HL22="","",'[2]Tasa de Falla'!HL22)</f>
      </c>
      <c r="J22" s="166">
        <f>IF('[2]Tasa de Falla'!HM22="","",'[2]Tasa de Falla'!HM22)</f>
      </c>
      <c r="K22" s="166">
        <f>IF('[2]Tasa de Falla'!HN22="","",'[2]Tasa de Falla'!HN22)</f>
      </c>
      <c r="L22" s="166">
        <f>IF('[2]Tasa de Falla'!HO22="","",'[2]Tasa de Falla'!HO22)</f>
      </c>
      <c r="M22" s="166">
        <f>IF('[2]Tasa de Falla'!HP22="","",'[2]Tasa de Falla'!HP22)</f>
      </c>
      <c r="N22" s="166">
        <f>IF('[2]Tasa de Falla'!HQ22="","",'[2]Tasa de Falla'!HQ22)</f>
      </c>
      <c r="O22" s="166">
        <f>IF('[2]Tasa de Falla'!HR22="","",'[2]Tasa de Falla'!HR22)</f>
      </c>
      <c r="P22" s="166">
        <f>IF('[2]Tasa de Falla'!HS22="","",'[2]Tasa de Falla'!HS22)</f>
      </c>
      <c r="Q22" s="166">
        <f>IF('[2]Tasa de Falla'!HT22="","",'[2]Tasa de Falla'!HT22)</f>
      </c>
      <c r="R22" s="166">
        <f>IF('[2]Tasa de Falla'!HU22="","",'[2]Tasa de Falla'!HU22)</f>
      </c>
      <c r="S22" s="168"/>
      <c r="T22" s="164"/>
    </row>
    <row r="23" spans="2:20" ht="15" customHeight="1">
      <c r="B23" s="142"/>
      <c r="C23" s="160">
        <f>'[2]Tasa de Falla'!C23</f>
        <v>7</v>
      </c>
      <c r="D23" s="161" t="str">
        <f>'[2]Tasa de Falla'!D23</f>
        <v>COMODORO RIVADAVIA (A1) - ESTACION PATAGONIA</v>
      </c>
      <c r="E23" s="161">
        <f>'[2]Tasa de Falla'!E23</f>
        <v>132</v>
      </c>
      <c r="F23" s="162">
        <f>'[2]Tasa de Falla'!F23</f>
        <v>6.9</v>
      </c>
      <c r="G23" s="161">
        <f>IF('[2]Tasa de Falla'!HJ23="","",'[2]Tasa de Falla'!HJ23)</f>
      </c>
      <c r="H23" s="161">
        <f>IF('[2]Tasa de Falla'!HK23="","",'[2]Tasa de Falla'!HK23)</f>
      </c>
      <c r="I23" s="161">
        <f>IF('[2]Tasa de Falla'!HL23="","",'[2]Tasa de Falla'!HL23)</f>
      </c>
      <c r="J23" s="161">
        <f>IF('[2]Tasa de Falla'!HM23="","",'[2]Tasa de Falla'!HM23)</f>
      </c>
      <c r="K23" s="161">
        <f>IF('[2]Tasa de Falla'!HN23="","",'[2]Tasa de Falla'!HN23)</f>
      </c>
      <c r="L23" s="161">
        <f>IF('[2]Tasa de Falla'!HO23="","",'[2]Tasa de Falla'!HO23)</f>
      </c>
      <c r="M23" s="161">
        <f>IF('[2]Tasa de Falla'!HP23="","",'[2]Tasa de Falla'!HP23)</f>
      </c>
      <c r="N23" s="161">
        <f>IF('[2]Tasa de Falla'!HQ23="","",'[2]Tasa de Falla'!HQ23)</f>
      </c>
      <c r="O23" s="161">
        <f>IF('[2]Tasa de Falla'!HR23="","",'[2]Tasa de Falla'!HR23)</f>
      </c>
      <c r="P23" s="161">
        <f>IF('[2]Tasa de Falla'!HS23="","",'[2]Tasa de Falla'!HS23)</f>
      </c>
      <c r="Q23" s="161">
        <f>IF('[2]Tasa de Falla'!HT23="","",'[2]Tasa de Falla'!HT23)</f>
      </c>
      <c r="R23" s="161">
        <f>IF('[2]Tasa de Falla'!HU23="","",'[2]Tasa de Falla'!HU23)</f>
      </c>
      <c r="S23" s="168"/>
      <c r="T23" s="164"/>
    </row>
    <row r="24" spans="2:20" ht="15" customHeight="1">
      <c r="B24" s="142"/>
      <c r="C24" s="165">
        <f>'[2]Tasa de Falla'!C24</f>
        <v>8</v>
      </c>
      <c r="D24" s="166" t="str">
        <f>'[2]Tasa de Falla'!D24</f>
        <v>COMODORO RIVADAVIA - PICO TRUNCADO</v>
      </c>
      <c r="E24" s="166">
        <f>'[2]Tasa de Falla'!E24</f>
        <v>132</v>
      </c>
      <c r="F24" s="167">
        <f>'[2]Tasa de Falla'!F24</f>
        <v>138</v>
      </c>
      <c r="G24" s="166">
        <f>IF('[2]Tasa de Falla'!HJ24="","",'[2]Tasa de Falla'!HJ24)</f>
      </c>
      <c r="H24" s="166">
        <f>IF('[2]Tasa de Falla'!HK24="","",'[2]Tasa de Falla'!HK24)</f>
      </c>
      <c r="I24" s="166">
        <f>IF('[2]Tasa de Falla'!HL24="","",'[2]Tasa de Falla'!HL24)</f>
      </c>
      <c r="J24" s="166">
        <f>IF('[2]Tasa de Falla'!HM24="","",'[2]Tasa de Falla'!HM24)</f>
      </c>
      <c r="K24" s="166">
        <f>IF('[2]Tasa de Falla'!HN24="","",'[2]Tasa de Falla'!HN24)</f>
      </c>
      <c r="L24" s="166">
        <f>IF('[2]Tasa de Falla'!HO24="","",'[2]Tasa de Falla'!HO24)</f>
      </c>
      <c r="M24" s="166">
        <f>IF('[2]Tasa de Falla'!HP24="","",'[2]Tasa de Falla'!HP24)</f>
      </c>
      <c r="N24" s="166">
        <f>IF('[2]Tasa de Falla'!HQ24="","",'[2]Tasa de Falla'!HQ24)</f>
      </c>
      <c r="O24" s="166">
        <f>IF('[2]Tasa de Falla'!HR24="","",'[2]Tasa de Falla'!HR24)</f>
      </c>
      <c r="P24" s="166">
        <f>IF('[2]Tasa de Falla'!HS24="","",'[2]Tasa de Falla'!HS24)</f>
      </c>
      <c r="Q24" s="166">
        <f>IF('[2]Tasa de Falla'!HT24="","",'[2]Tasa de Falla'!HT24)</f>
      </c>
      <c r="R24" s="166">
        <f>IF('[2]Tasa de Falla'!HU24="","",'[2]Tasa de Falla'!HU24)</f>
      </c>
      <c r="S24" s="168"/>
      <c r="T24" s="164"/>
    </row>
    <row r="25" spans="2:20" ht="15" customHeight="1">
      <c r="B25" s="142"/>
      <c r="C25" s="160">
        <f>'[2]Tasa de Falla'!C25</f>
        <v>9</v>
      </c>
      <c r="D25" s="161" t="str">
        <f>'[2]Tasa de Falla'!D25</f>
        <v>FUTALEUFÚ - PUERTO MADRYN 1</v>
      </c>
      <c r="E25" s="161">
        <f>'[2]Tasa de Falla'!E25</f>
        <v>330</v>
      </c>
      <c r="F25" s="162">
        <f>'[2]Tasa de Falla'!F25</f>
        <v>550</v>
      </c>
      <c r="G25" s="161">
        <f>IF('[2]Tasa de Falla'!HJ25="","",'[2]Tasa de Falla'!HJ25)</f>
      </c>
      <c r="H25" s="161">
        <f>IF('[2]Tasa de Falla'!HK25="","",'[2]Tasa de Falla'!HK25)</f>
      </c>
      <c r="I25" s="161">
        <f>IF('[2]Tasa de Falla'!HL25="","",'[2]Tasa de Falla'!HL25)</f>
      </c>
      <c r="J25" s="161">
        <f>IF('[2]Tasa de Falla'!HM25="","",'[2]Tasa de Falla'!HM25)</f>
      </c>
      <c r="K25" s="161">
        <f>IF('[2]Tasa de Falla'!HN25="","",'[2]Tasa de Falla'!HN25)</f>
      </c>
      <c r="L25" s="161">
        <f>IF('[2]Tasa de Falla'!HO25="","",'[2]Tasa de Falla'!HO25)</f>
      </c>
      <c r="M25" s="161">
        <f>IF('[2]Tasa de Falla'!HP25="","",'[2]Tasa de Falla'!HP25)</f>
      </c>
      <c r="N25" s="161">
        <f>IF('[2]Tasa de Falla'!HQ25="","",'[2]Tasa de Falla'!HQ25)</f>
      </c>
      <c r="O25" s="161">
        <f>IF('[2]Tasa de Falla'!HR25="","",'[2]Tasa de Falla'!HR25)</f>
      </c>
      <c r="P25" s="161">
        <f>IF('[2]Tasa de Falla'!HS25="","",'[2]Tasa de Falla'!HS25)</f>
      </c>
      <c r="Q25" s="161">
        <f>IF('[2]Tasa de Falla'!HT25="","",'[2]Tasa de Falla'!HT25)</f>
      </c>
      <c r="R25" s="161">
        <f>IF('[2]Tasa de Falla'!HU25="","",'[2]Tasa de Falla'!HU25)</f>
      </c>
      <c r="S25" s="168"/>
      <c r="T25" s="164"/>
    </row>
    <row r="26" spans="2:20" ht="15" customHeight="1">
      <c r="B26" s="142"/>
      <c r="C26" s="165">
        <f>'[2]Tasa de Falla'!C26</f>
        <v>10</v>
      </c>
      <c r="D26" s="166" t="str">
        <f>'[2]Tasa de Falla'!D26</f>
        <v>FUTALEUFÚ - PUERTO MADRYN 2</v>
      </c>
      <c r="E26" s="166">
        <f>'[2]Tasa de Falla'!E26</f>
        <v>330</v>
      </c>
      <c r="F26" s="167">
        <f>'[2]Tasa de Falla'!F26</f>
        <v>550</v>
      </c>
      <c r="G26" s="166">
        <f>IF('[2]Tasa de Falla'!HJ26="","",'[2]Tasa de Falla'!HJ26)</f>
      </c>
      <c r="H26" s="166">
        <f>IF('[2]Tasa de Falla'!HK26="","",'[2]Tasa de Falla'!HK26)</f>
      </c>
      <c r="I26" s="166">
        <f>IF('[2]Tasa de Falla'!HL26="","",'[2]Tasa de Falla'!HL26)</f>
      </c>
      <c r="J26" s="166">
        <f>IF('[2]Tasa de Falla'!HM26="","",'[2]Tasa de Falla'!HM26)</f>
      </c>
      <c r="K26" s="166">
        <f>IF('[2]Tasa de Falla'!HN26="","",'[2]Tasa de Falla'!HN26)</f>
      </c>
      <c r="L26" s="166">
        <f>IF('[2]Tasa de Falla'!HO26="","",'[2]Tasa de Falla'!HO26)</f>
      </c>
      <c r="M26" s="166">
        <f>IF('[2]Tasa de Falla'!HP26="","",'[2]Tasa de Falla'!HP26)</f>
      </c>
      <c r="N26" s="166">
        <f>IF('[2]Tasa de Falla'!HQ26="","",'[2]Tasa de Falla'!HQ26)</f>
      </c>
      <c r="O26" s="166">
        <f>IF('[2]Tasa de Falla'!HR26="","",'[2]Tasa de Falla'!HR26)</f>
      </c>
      <c r="P26" s="166">
        <f>IF('[2]Tasa de Falla'!HS26="","",'[2]Tasa de Falla'!HS26)</f>
      </c>
      <c r="Q26" s="166">
        <f>IF('[2]Tasa de Falla'!HT26="","",'[2]Tasa de Falla'!HT26)</f>
      </c>
      <c r="R26" s="166">
        <f>IF('[2]Tasa de Falla'!HU26="","",'[2]Tasa de Falla'!HU26)</f>
      </c>
      <c r="S26" s="168"/>
      <c r="T26" s="164"/>
    </row>
    <row r="27" spans="2:20" ht="15" customHeight="1">
      <c r="B27" s="142"/>
      <c r="C27" s="160">
        <f>'[2]Tasa de Falla'!C27</f>
        <v>11</v>
      </c>
      <c r="D27" s="161" t="str">
        <f>'[2]Tasa de Falla'!D27</f>
        <v>PLANTA ALUMINIO APPA - PUERTO MADRYN 1</v>
      </c>
      <c r="E27" s="161">
        <f>'[2]Tasa de Falla'!E27</f>
        <v>330</v>
      </c>
      <c r="F27" s="162">
        <f>'[2]Tasa de Falla'!F27</f>
        <v>5.5</v>
      </c>
      <c r="G27" s="161">
        <f>IF('[2]Tasa de Falla'!HJ27="","",'[2]Tasa de Falla'!HJ27)</f>
        <v>1</v>
      </c>
      <c r="H27" s="161">
        <f>IF('[2]Tasa de Falla'!HK27="","",'[2]Tasa de Falla'!HK27)</f>
      </c>
      <c r="I27" s="161">
        <f>IF('[2]Tasa de Falla'!HL27="","",'[2]Tasa de Falla'!HL27)</f>
      </c>
      <c r="J27" s="161">
        <f>IF('[2]Tasa de Falla'!HM27="","",'[2]Tasa de Falla'!HM27)</f>
      </c>
      <c r="K27" s="161">
        <f>IF('[2]Tasa de Falla'!HN27="","",'[2]Tasa de Falla'!HN27)</f>
      </c>
      <c r="L27" s="161">
        <f>IF('[2]Tasa de Falla'!HO27="","",'[2]Tasa de Falla'!HO27)</f>
      </c>
      <c r="M27" s="161">
        <f>IF('[2]Tasa de Falla'!HP27="","",'[2]Tasa de Falla'!HP27)</f>
      </c>
      <c r="N27" s="161">
        <f>IF('[2]Tasa de Falla'!HQ27="","",'[2]Tasa de Falla'!HQ27)</f>
        <v>1</v>
      </c>
      <c r="O27" s="161">
        <f>IF('[2]Tasa de Falla'!HR27="","",'[2]Tasa de Falla'!HR27)</f>
      </c>
      <c r="P27" s="161">
        <f>IF('[2]Tasa de Falla'!HS27="","",'[2]Tasa de Falla'!HS27)</f>
      </c>
      <c r="Q27" s="161">
        <f>IF('[2]Tasa de Falla'!HT27="","",'[2]Tasa de Falla'!HT27)</f>
      </c>
      <c r="R27" s="161">
        <f>IF('[2]Tasa de Falla'!HU27="","",'[2]Tasa de Falla'!HU27)</f>
      </c>
      <c r="S27" s="168"/>
      <c r="T27" s="164"/>
    </row>
    <row r="28" spans="2:20" ht="15" customHeight="1">
      <c r="B28" s="142"/>
      <c r="C28" s="165">
        <f>'[2]Tasa de Falla'!C28</f>
        <v>12</v>
      </c>
      <c r="D28" s="166" t="str">
        <f>'[2]Tasa de Falla'!D28</f>
        <v>PLANTA ALUMINIO APPA - PUERTO MADRYN 2</v>
      </c>
      <c r="E28" s="166">
        <f>'[2]Tasa de Falla'!E28</f>
        <v>330</v>
      </c>
      <c r="F28" s="167">
        <f>'[2]Tasa de Falla'!F28</f>
        <v>5.5</v>
      </c>
      <c r="G28" s="166">
        <f>IF('[2]Tasa de Falla'!HJ28="","",'[2]Tasa de Falla'!HJ28)</f>
      </c>
      <c r="H28" s="166">
        <f>IF('[2]Tasa de Falla'!HK28="","",'[2]Tasa de Falla'!HK28)</f>
      </c>
      <c r="I28" s="166">
        <f>IF('[2]Tasa de Falla'!HL28="","",'[2]Tasa de Falla'!HL28)</f>
      </c>
      <c r="J28" s="166">
        <f>IF('[2]Tasa de Falla'!HM28="","",'[2]Tasa de Falla'!HM28)</f>
      </c>
      <c r="K28" s="166">
        <f>IF('[2]Tasa de Falla'!HN28="","",'[2]Tasa de Falla'!HN28)</f>
      </c>
      <c r="L28" s="166">
        <f>IF('[2]Tasa de Falla'!HO28="","",'[2]Tasa de Falla'!HO28)</f>
      </c>
      <c r="M28" s="166">
        <f>IF('[2]Tasa de Falla'!HP28="","",'[2]Tasa de Falla'!HP28)</f>
      </c>
      <c r="N28" s="166">
        <f>IF('[2]Tasa de Falla'!HQ28="","",'[2]Tasa de Falla'!HQ28)</f>
      </c>
      <c r="O28" s="166">
        <f>IF('[2]Tasa de Falla'!HR28="","",'[2]Tasa de Falla'!HR28)</f>
      </c>
      <c r="P28" s="166">
        <f>IF('[2]Tasa de Falla'!HS28="","",'[2]Tasa de Falla'!HS28)</f>
      </c>
      <c r="Q28" s="166">
        <f>IF('[2]Tasa de Falla'!HT28="","",'[2]Tasa de Falla'!HT28)</f>
      </c>
      <c r="R28" s="166">
        <f>IF('[2]Tasa de Falla'!HU28="","",'[2]Tasa de Falla'!HU28)</f>
      </c>
      <c r="S28" s="168"/>
      <c r="T28" s="164"/>
    </row>
    <row r="29" spans="2:20" ht="15" customHeight="1">
      <c r="B29" s="142"/>
      <c r="C29" s="160">
        <f>'[2]Tasa de Falla'!C29</f>
        <v>13</v>
      </c>
      <c r="D29" s="161" t="str">
        <f>'[2]Tasa de Falla'!D29</f>
        <v>PICO TRUNCADO I - PICO TRUNCADO II</v>
      </c>
      <c r="E29" s="161">
        <f>'[2]Tasa de Falla'!E29</f>
        <v>132</v>
      </c>
      <c r="F29" s="162">
        <f>'[2]Tasa de Falla'!F29</f>
        <v>13.4</v>
      </c>
      <c r="G29" s="161">
        <f>IF('[2]Tasa de Falla'!HJ29="","",'[2]Tasa de Falla'!HJ29)</f>
      </c>
      <c r="H29" s="161">
        <f>IF('[2]Tasa de Falla'!HK29="","",'[2]Tasa de Falla'!HK29)</f>
      </c>
      <c r="I29" s="161">
        <f>IF('[2]Tasa de Falla'!HL29="","",'[2]Tasa de Falla'!HL29)</f>
      </c>
      <c r="J29" s="161">
        <f>IF('[2]Tasa de Falla'!HM29="","",'[2]Tasa de Falla'!HM29)</f>
      </c>
      <c r="K29" s="161">
        <f>IF('[2]Tasa de Falla'!HN29="","",'[2]Tasa de Falla'!HN29)</f>
      </c>
      <c r="L29" s="161">
        <f>IF('[2]Tasa de Falla'!HO29="","",'[2]Tasa de Falla'!HO29)</f>
      </c>
      <c r="M29" s="161">
        <f>IF('[2]Tasa de Falla'!HP29="","",'[2]Tasa de Falla'!HP29)</f>
      </c>
      <c r="N29" s="161">
        <f>IF('[2]Tasa de Falla'!HQ29="","",'[2]Tasa de Falla'!HQ29)</f>
      </c>
      <c r="O29" s="161">
        <f>IF('[2]Tasa de Falla'!HR29="","",'[2]Tasa de Falla'!HR29)</f>
      </c>
      <c r="P29" s="161">
        <f>IF('[2]Tasa de Falla'!HS29="","",'[2]Tasa de Falla'!HS29)</f>
      </c>
      <c r="Q29" s="161">
        <f>IF('[2]Tasa de Falla'!HT29="","",'[2]Tasa de Falla'!HT29)</f>
      </c>
      <c r="R29" s="161">
        <f>IF('[2]Tasa de Falla'!HU29="","",'[2]Tasa de Falla'!HU29)</f>
      </c>
      <c r="S29" s="168"/>
      <c r="T29" s="164"/>
    </row>
    <row r="30" spans="2:20" ht="15" customHeight="1">
      <c r="B30" s="142"/>
      <c r="C30" s="165">
        <f>'[2]Tasa de Falla'!C30</f>
        <v>14</v>
      </c>
      <c r="D30" s="166" t="str">
        <f>'[2]Tasa de Falla'!D30</f>
        <v>PLANTA ALUMINIO DGPA - PTO MADRYN</v>
      </c>
      <c r="E30" s="166">
        <f>'[2]Tasa de Falla'!E30</f>
        <v>132</v>
      </c>
      <c r="F30" s="167">
        <f>'[2]Tasa de Falla'!F30</f>
        <v>5.7</v>
      </c>
      <c r="G30" s="166">
        <f>IF('[2]Tasa de Falla'!HJ30="","",'[2]Tasa de Falla'!HJ30)</f>
      </c>
      <c r="H30" s="166">
        <f>IF('[2]Tasa de Falla'!HK30="","",'[2]Tasa de Falla'!HK30)</f>
      </c>
      <c r="I30" s="166">
        <f>IF('[2]Tasa de Falla'!HL30="","",'[2]Tasa de Falla'!HL30)</f>
      </c>
      <c r="J30" s="166">
        <f>IF('[2]Tasa de Falla'!HM30="","",'[2]Tasa de Falla'!HM30)</f>
      </c>
      <c r="K30" s="166">
        <f>IF('[2]Tasa de Falla'!HN30="","",'[2]Tasa de Falla'!HN30)</f>
      </c>
      <c r="L30" s="166">
        <f>IF('[2]Tasa de Falla'!HO30="","",'[2]Tasa de Falla'!HO30)</f>
        <v>1</v>
      </c>
      <c r="M30" s="166">
        <f>IF('[2]Tasa de Falla'!HP30="","",'[2]Tasa de Falla'!HP30)</f>
      </c>
      <c r="N30" s="166">
        <f>IF('[2]Tasa de Falla'!HQ30="","",'[2]Tasa de Falla'!HQ30)</f>
      </c>
      <c r="O30" s="166">
        <f>IF('[2]Tasa de Falla'!HR30="","",'[2]Tasa de Falla'!HR30)</f>
      </c>
      <c r="P30" s="166">
        <f>IF('[2]Tasa de Falla'!HS30="","",'[2]Tasa de Falla'!HS30)</f>
      </c>
      <c r="Q30" s="166">
        <f>IF('[2]Tasa de Falla'!HT30="","",'[2]Tasa de Falla'!HT30)</f>
      </c>
      <c r="R30" s="166">
        <f>IF('[2]Tasa de Falla'!HU30="","",'[2]Tasa de Falla'!HU30)</f>
      </c>
      <c r="S30" s="168"/>
      <c r="T30" s="164"/>
    </row>
    <row r="31" spans="2:20" ht="15" customHeight="1">
      <c r="B31" s="142"/>
      <c r="C31" s="160">
        <f>'[2]Tasa de Falla'!C31</f>
        <v>15</v>
      </c>
      <c r="D31" s="161" t="str">
        <f>'[2]Tasa de Falla'!D31</f>
        <v>PLANTA ALUMINIO DGPA - SS.AA. PTO MADRYN</v>
      </c>
      <c r="E31" s="161">
        <f>'[2]Tasa de Falla'!E31</f>
        <v>33</v>
      </c>
      <c r="F31" s="162">
        <f>'[2]Tasa de Falla'!F31</f>
        <v>6</v>
      </c>
      <c r="G31" s="161" t="str">
        <f>IF('[2]Tasa de Falla'!HJ31="","",'[2]Tasa de Falla'!HJ31)</f>
        <v>XXXX</v>
      </c>
      <c r="H31" s="161" t="str">
        <f>IF('[2]Tasa de Falla'!HK31="","",'[2]Tasa de Falla'!HK31)</f>
        <v>XXXX</v>
      </c>
      <c r="I31" s="161" t="str">
        <f>IF('[2]Tasa de Falla'!HL31="","",'[2]Tasa de Falla'!HL31)</f>
        <v>XXXX</v>
      </c>
      <c r="J31" s="161" t="str">
        <f>IF('[2]Tasa de Falla'!HM31="","",'[2]Tasa de Falla'!HM31)</f>
        <v>XXXX</v>
      </c>
      <c r="K31" s="161" t="str">
        <f>IF('[2]Tasa de Falla'!HN31="","",'[2]Tasa de Falla'!HN31)</f>
        <v>XXXX</v>
      </c>
      <c r="L31" s="161" t="str">
        <f>IF('[2]Tasa de Falla'!HO31="","",'[2]Tasa de Falla'!HO31)</f>
        <v>XXXX</v>
      </c>
      <c r="M31" s="161" t="str">
        <f>IF('[2]Tasa de Falla'!HP31="","",'[2]Tasa de Falla'!HP31)</f>
        <v>XXXX</v>
      </c>
      <c r="N31" s="161" t="str">
        <f>IF('[2]Tasa de Falla'!HQ31="","",'[2]Tasa de Falla'!HQ31)</f>
        <v>XXXX</v>
      </c>
      <c r="O31" s="161" t="str">
        <f>IF('[2]Tasa de Falla'!HR31="","",'[2]Tasa de Falla'!HR31)</f>
        <v>XXXX</v>
      </c>
      <c r="P31" s="161" t="str">
        <f>IF('[2]Tasa de Falla'!HS31="","",'[2]Tasa de Falla'!HS31)</f>
        <v>XXXX</v>
      </c>
      <c r="Q31" s="161" t="str">
        <f>IF('[2]Tasa de Falla'!HT31="","",'[2]Tasa de Falla'!HT31)</f>
        <v>XXXX</v>
      </c>
      <c r="R31" s="161" t="str">
        <f>IF('[2]Tasa de Falla'!HU31="","",'[2]Tasa de Falla'!HU31)</f>
        <v>XXXX</v>
      </c>
      <c r="S31" s="168"/>
      <c r="T31" s="164"/>
    </row>
    <row r="32" spans="2:20" ht="15" customHeight="1">
      <c r="B32" s="142"/>
      <c r="C32" s="165">
        <f>'[2]Tasa de Falla'!C32</f>
        <v>16</v>
      </c>
      <c r="D32" s="166" t="str">
        <f>'[2]Tasa de Falla'!D32</f>
        <v>PLANTA ALUMINIO DGPA - TRELEW</v>
      </c>
      <c r="E32" s="166">
        <f>'[2]Tasa de Falla'!E32</f>
        <v>132</v>
      </c>
      <c r="F32" s="167">
        <f>'[2]Tasa de Falla'!F32</f>
        <v>62</v>
      </c>
      <c r="G32" s="166">
        <f>IF('[2]Tasa de Falla'!HJ32="","",'[2]Tasa de Falla'!HJ32)</f>
      </c>
      <c r="H32" s="166">
        <f>IF('[2]Tasa de Falla'!HK32="","",'[2]Tasa de Falla'!HK32)</f>
      </c>
      <c r="I32" s="166">
        <f>IF('[2]Tasa de Falla'!HL32="","",'[2]Tasa de Falla'!HL32)</f>
      </c>
      <c r="J32" s="166">
        <f>IF('[2]Tasa de Falla'!HM32="","",'[2]Tasa de Falla'!HM32)</f>
      </c>
      <c r="K32" s="166">
        <f>IF('[2]Tasa de Falla'!HN32="","",'[2]Tasa de Falla'!HN32)</f>
      </c>
      <c r="L32" s="166">
        <f>IF('[2]Tasa de Falla'!HO32="","",'[2]Tasa de Falla'!HO32)</f>
      </c>
      <c r="M32" s="166">
        <f>IF('[2]Tasa de Falla'!HP32="","",'[2]Tasa de Falla'!HP32)</f>
      </c>
      <c r="N32" s="166">
        <f>IF('[2]Tasa de Falla'!HQ32="","",'[2]Tasa de Falla'!HQ32)</f>
      </c>
      <c r="O32" s="166">
        <f>IF('[2]Tasa de Falla'!HR32="","",'[2]Tasa de Falla'!HR32)</f>
      </c>
      <c r="P32" s="166">
        <f>IF('[2]Tasa de Falla'!HS32="","",'[2]Tasa de Falla'!HS32)</f>
      </c>
      <c r="Q32" s="166">
        <f>IF('[2]Tasa de Falla'!HT32="","",'[2]Tasa de Falla'!HT32)</f>
        <v>1</v>
      </c>
      <c r="R32" s="166">
        <f>IF('[2]Tasa de Falla'!HU32="","",'[2]Tasa de Falla'!HU32)</f>
      </c>
      <c r="S32" s="168"/>
      <c r="T32" s="164"/>
    </row>
    <row r="33" spans="2:20" ht="15" customHeight="1">
      <c r="B33" s="142"/>
      <c r="C33" s="160">
        <f>'[2]Tasa de Falla'!C33</f>
        <v>17</v>
      </c>
      <c r="D33" s="161" t="str">
        <f>'[2]Tasa de Falla'!D33</f>
        <v>PUERTO MADRYN - SIERRA GRANDE</v>
      </c>
      <c r="E33" s="161">
        <f>'[2]Tasa de Falla'!E33</f>
        <v>132</v>
      </c>
      <c r="F33" s="162">
        <f>'[2]Tasa de Falla'!F33</f>
        <v>121.5</v>
      </c>
      <c r="G33" s="161">
        <f>IF('[2]Tasa de Falla'!HJ33="","",'[2]Tasa de Falla'!HJ33)</f>
      </c>
      <c r="H33" s="161">
        <f>IF('[2]Tasa de Falla'!HK33="","",'[2]Tasa de Falla'!HK33)</f>
        <v>1</v>
      </c>
      <c r="I33" s="161">
        <f>IF('[2]Tasa de Falla'!HL33="","",'[2]Tasa de Falla'!HL33)</f>
      </c>
      <c r="J33" s="161">
        <f>IF('[2]Tasa de Falla'!HM33="","",'[2]Tasa de Falla'!HM33)</f>
      </c>
      <c r="K33" s="161">
        <f>IF('[2]Tasa de Falla'!HN33="","",'[2]Tasa de Falla'!HN33)</f>
      </c>
      <c r="L33" s="161">
        <f>IF('[2]Tasa de Falla'!HO33="","",'[2]Tasa de Falla'!HO33)</f>
        <v>1</v>
      </c>
      <c r="M33" s="161">
        <f>IF('[2]Tasa de Falla'!HP33="","",'[2]Tasa de Falla'!HP33)</f>
      </c>
      <c r="N33" s="161">
        <f>IF('[2]Tasa de Falla'!HQ33="","",'[2]Tasa de Falla'!HQ33)</f>
        <v>1</v>
      </c>
      <c r="O33" s="161">
        <f>IF('[2]Tasa de Falla'!HR33="","",'[2]Tasa de Falla'!HR33)</f>
      </c>
      <c r="P33" s="161">
        <f>IF('[2]Tasa de Falla'!HS33="","",'[2]Tasa de Falla'!HS33)</f>
      </c>
      <c r="Q33" s="161">
        <f>IF('[2]Tasa de Falla'!HT33="","",'[2]Tasa de Falla'!HT33)</f>
      </c>
      <c r="R33" s="161">
        <f>IF('[2]Tasa de Falla'!HU33="","",'[2]Tasa de Falla'!HU33)</f>
      </c>
      <c r="S33" s="168"/>
      <c r="T33" s="164"/>
    </row>
    <row r="34" spans="2:20" ht="15" customHeight="1">
      <c r="B34" s="142"/>
      <c r="C34" s="165">
        <f>'[2]Tasa de Falla'!C34</f>
        <v>18</v>
      </c>
      <c r="D34" s="166" t="str">
        <f>'[2]Tasa de Falla'!D34</f>
        <v>BARRIO SAN MARTIN - A CONEXION "T"</v>
      </c>
      <c r="E34" s="166">
        <f>'[2]Tasa de Falla'!E34</f>
        <v>132</v>
      </c>
      <c r="F34" s="167">
        <f>'[2]Tasa de Falla'!F34</f>
        <v>7.5</v>
      </c>
      <c r="G34" s="166" t="str">
        <f>IF('[2]Tasa de Falla'!HJ34="","",'[2]Tasa de Falla'!HJ34)</f>
        <v>XXXX</v>
      </c>
      <c r="H34" s="166" t="str">
        <f>IF('[2]Tasa de Falla'!HK34="","",'[2]Tasa de Falla'!HK34)</f>
        <v>XXXX</v>
      </c>
      <c r="I34" s="166" t="str">
        <f>IF('[2]Tasa de Falla'!HL34="","",'[2]Tasa de Falla'!HL34)</f>
        <v>XXXX</v>
      </c>
      <c r="J34" s="166" t="str">
        <f>IF('[2]Tasa de Falla'!HM34="","",'[2]Tasa de Falla'!HM34)</f>
        <v>XXXX</v>
      </c>
      <c r="K34" s="166" t="str">
        <f>IF('[2]Tasa de Falla'!HN34="","",'[2]Tasa de Falla'!HN34)</f>
        <v>XXXX</v>
      </c>
      <c r="L34" s="166" t="str">
        <f>IF('[2]Tasa de Falla'!HO34="","",'[2]Tasa de Falla'!HO34)</f>
        <v>XXXX</v>
      </c>
      <c r="M34" s="166" t="str">
        <f>IF('[2]Tasa de Falla'!HP34="","",'[2]Tasa de Falla'!HP34)</f>
        <v>XXXX</v>
      </c>
      <c r="N34" s="166" t="str">
        <f>IF('[2]Tasa de Falla'!HQ34="","",'[2]Tasa de Falla'!HQ34)</f>
        <v>XXXX</v>
      </c>
      <c r="O34" s="166" t="str">
        <f>IF('[2]Tasa de Falla'!HR34="","",'[2]Tasa de Falla'!HR34)</f>
        <v>XXXX</v>
      </c>
      <c r="P34" s="166" t="str">
        <f>IF('[2]Tasa de Falla'!HS34="","",'[2]Tasa de Falla'!HS34)</f>
        <v>XXXX</v>
      </c>
      <c r="Q34" s="166" t="str">
        <f>IF('[2]Tasa de Falla'!HT34="","",'[2]Tasa de Falla'!HT34)</f>
        <v>XXXX</v>
      </c>
      <c r="R34" s="166" t="str">
        <f>IF('[2]Tasa de Falla'!HU34="","",'[2]Tasa de Falla'!HU34)</f>
        <v>XXXX</v>
      </c>
      <c r="S34" s="168"/>
      <c r="T34" s="164"/>
    </row>
    <row r="35" spans="2:20" ht="15" customHeight="1">
      <c r="B35" s="142"/>
      <c r="C35" s="160">
        <f>'[2]Tasa de Falla'!C35</f>
        <v>19</v>
      </c>
      <c r="D35" s="161" t="str">
        <f>'[2]Tasa de Falla'!D35</f>
        <v>PICO TRUNCADO I - LAS HERAS</v>
      </c>
      <c r="E35" s="161">
        <f>'[2]Tasa de Falla'!E35</f>
        <v>132</v>
      </c>
      <c r="F35" s="162">
        <f>'[2]Tasa de Falla'!F35</f>
        <v>82.5</v>
      </c>
      <c r="G35" s="161" t="str">
        <f>IF('[2]Tasa de Falla'!HJ35="","",'[2]Tasa de Falla'!HJ35)</f>
        <v>XXXX</v>
      </c>
      <c r="H35" s="161" t="str">
        <f>IF('[2]Tasa de Falla'!HK35="","",'[2]Tasa de Falla'!HK35)</f>
        <v>XXXX</v>
      </c>
      <c r="I35" s="161" t="str">
        <f>IF('[2]Tasa de Falla'!HL35="","",'[2]Tasa de Falla'!HL35)</f>
        <v>XXXX</v>
      </c>
      <c r="J35" s="161" t="str">
        <f>IF('[2]Tasa de Falla'!HM35="","",'[2]Tasa de Falla'!HM35)</f>
        <v>XXXX</v>
      </c>
      <c r="K35" s="161" t="str">
        <f>IF('[2]Tasa de Falla'!HN35="","",'[2]Tasa de Falla'!HN35)</f>
        <v>XXXX</v>
      </c>
      <c r="L35" s="161" t="str">
        <f>IF('[2]Tasa de Falla'!HO35="","",'[2]Tasa de Falla'!HO35)</f>
        <v>XXXX</v>
      </c>
      <c r="M35" s="161" t="str">
        <f>IF('[2]Tasa de Falla'!HP35="","",'[2]Tasa de Falla'!HP35)</f>
        <v>XXXX</v>
      </c>
      <c r="N35" s="161" t="str">
        <f>IF('[2]Tasa de Falla'!HQ35="","",'[2]Tasa de Falla'!HQ35)</f>
        <v>XXXX</v>
      </c>
      <c r="O35" s="161" t="str">
        <f>IF('[2]Tasa de Falla'!HR35="","",'[2]Tasa de Falla'!HR35)</f>
        <v>XXXX</v>
      </c>
      <c r="P35" s="161" t="str">
        <f>IF('[2]Tasa de Falla'!HS35="","",'[2]Tasa de Falla'!HS35)</f>
        <v>XXXX</v>
      </c>
      <c r="Q35" s="161" t="str">
        <f>IF('[2]Tasa de Falla'!HT35="","",'[2]Tasa de Falla'!HT35)</f>
        <v>XXXX</v>
      </c>
      <c r="R35" s="161" t="str">
        <f>IF('[2]Tasa de Falla'!HU35="","",'[2]Tasa de Falla'!HU35)</f>
        <v>XXXX</v>
      </c>
      <c r="S35" s="168"/>
      <c r="T35" s="164"/>
    </row>
    <row r="36" spans="2:20" ht="15" customHeight="1">
      <c r="B36" s="142"/>
      <c r="C36" s="165">
        <f>'[2]Tasa de Falla'!C36</f>
        <v>20</v>
      </c>
      <c r="D36" s="166" t="str">
        <f>'[2]Tasa de Falla'!D36</f>
        <v>LAS HERAS - LOS PERALES</v>
      </c>
      <c r="E36" s="166">
        <f>'[2]Tasa de Falla'!E36</f>
        <v>132</v>
      </c>
      <c r="F36" s="167">
        <f>'[2]Tasa de Falla'!F36</f>
        <v>47</v>
      </c>
      <c r="G36" s="166">
        <f>IF('[2]Tasa de Falla'!HJ36="","",'[2]Tasa de Falla'!HJ36)</f>
      </c>
      <c r="H36" s="166">
        <f>IF('[2]Tasa de Falla'!HK36="","",'[2]Tasa de Falla'!HK36)</f>
      </c>
      <c r="I36" s="166">
        <f>IF('[2]Tasa de Falla'!HL36="","",'[2]Tasa de Falla'!HL36)</f>
      </c>
      <c r="J36" s="166">
        <f>IF('[2]Tasa de Falla'!HM36="","",'[2]Tasa de Falla'!HM36)</f>
      </c>
      <c r="K36" s="166">
        <f>IF('[2]Tasa de Falla'!HN36="","",'[2]Tasa de Falla'!HN36)</f>
      </c>
      <c r="L36" s="166">
        <f>IF('[2]Tasa de Falla'!HO36="","",'[2]Tasa de Falla'!HO36)</f>
      </c>
      <c r="M36" s="166">
        <f>IF('[2]Tasa de Falla'!HP36="","",'[2]Tasa de Falla'!HP36)</f>
      </c>
      <c r="N36" s="166">
        <f>IF('[2]Tasa de Falla'!HQ36="","",'[2]Tasa de Falla'!HQ36)</f>
      </c>
      <c r="O36" s="166">
        <f>IF('[2]Tasa de Falla'!HR36="","",'[2]Tasa de Falla'!HR36)</f>
      </c>
      <c r="P36" s="166">
        <f>IF('[2]Tasa de Falla'!HS36="","",'[2]Tasa de Falla'!HS36)</f>
      </c>
      <c r="Q36" s="166">
        <f>IF('[2]Tasa de Falla'!HT36="","",'[2]Tasa de Falla'!HT36)</f>
      </c>
      <c r="R36" s="166">
        <f>IF('[2]Tasa de Falla'!HU36="","",'[2]Tasa de Falla'!HU36)</f>
      </c>
      <c r="S36" s="168"/>
      <c r="T36" s="164"/>
    </row>
    <row r="37" spans="2:20" ht="15" customHeight="1">
      <c r="B37" s="142"/>
      <c r="C37" s="160">
        <f>'[2]Tasa de Falla'!C37</f>
        <v>21</v>
      </c>
      <c r="D37" s="161" t="str">
        <f>'[2]Tasa de Falla'!D37</f>
        <v>N. P. MADRYN - P. MADRYN 330 kV</v>
      </c>
      <c r="E37" s="161">
        <f>'[2]Tasa de Falla'!E37</f>
        <v>330</v>
      </c>
      <c r="F37" s="162">
        <f>'[2]Tasa de Falla'!F37</f>
        <v>0.47</v>
      </c>
      <c r="G37" s="161">
        <f>IF('[2]Tasa de Falla'!HJ37="","",'[2]Tasa de Falla'!HJ37)</f>
      </c>
      <c r="H37" s="161">
        <f>IF('[2]Tasa de Falla'!HK37="","",'[2]Tasa de Falla'!HK37)</f>
      </c>
      <c r="I37" s="161">
        <f>IF('[2]Tasa de Falla'!HL37="","",'[2]Tasa de Falla'!HL37)</f>
      </c>
      <c r="J37" s="161">
        <f>IF('[2]Tasa de Falla'!HM37="","",'[2]Tasa de Falla'!HM37)</f>
      </c>
      <c r="K37" s="161">
        <f>IF('[2]Tasa de Falla'!HN37="","",'[2]Tasa de Falla'!HN37)</f>
      </c>
      <c r="L37" s="161">
        <f>IF('[2]Tasa de Falla'!HO37="","",'[2]Tasa de Falla'!HO37)</f>
      </c>
      <c r="M37" s="161">
        <f>IF('[2]Tasa de Falla'!HP37="","",'[2]Tasa de Falla'!HP37)</f>
      </c>
      <c r="N37" s="161">
        <f>IF('[2]Tasa de Falla'!HQ37="","",'[2]Tasa de Falla'!HQ37)</f>
      </c>
      <c r="O37" s="161">
        <f>IF('[2]Tasa de Falla'!HR37="","",'[2]Tasa de Falla'!HR37)</f>
      </c>
      <c r="P37" s="161">
        <f>IF('[2]Tasa de Falla'!HS37="","",'[2]Tasa de Falla'!HS37)</f>
      </c>
      <c r="Q37" s="161">
        <f>IF('[2]Tasa de Falla'!HT37="","",'[2]Tasa de Falla'!HT37)</f>
      </c>
      <c r="R37" s="161">
        <f>IF('[2]Tasa de Falla'!HU37="","",'[2]Tasa de Falla'!HU37)</f>
      </c>
      <c r="S37" s="168"/>
      <c r="T37" s="164"/>
    </row>
    <row r="38" spans="2:20" ht="15" customHeight="1">
      <c r="B38" s="142"/>
      <c r="C38" s="165">
        <f>'[2]Tasa de Falla'!C38</f>
        <v>31</v>
      </c>
      <c r="D38" s="166" t="str">
        <f>'[2]Tasa de Falla'!D38</f>
        <v>LAS HERAS - MINA SAN JOSE</v>
      </c>
      <c r="E38" s="166">
        <f>'[2]Tasa de Falla'!E38</f>
        <v>132</v>
      </c>
      <c r="F38" s="167">
        <f>'[2]Tasa de Falla'!F38</f>
        <v>128</v>
      </c>
      <c r="G38" s="166">
        <f>IF('[2]Tasa de Falla'!HJ38="","",'[2]Tasa de Falla'!HJ38)</f>
      </c>
      <c r="H38" s="166">
        <f>IF('[2]Tasa de Falla'!HK38="","",'[2]Tasa de Falla'!HK38)</f>
      </c>
      <c r="I38" s="166">
        <f>IF('[2]Tasa de Falla'!HL38="","",'[2]Tasa de Falla'!HL38)</f>
      </c>
      <c r="J38" s="166">
        <f>IF('[2]Tasa de Falla'!HM38="","",'[2]Tasa de Falla'!HM38)</f>
      </c>
      <c r="K38" s="166">
        <f>IF('[2]Tasa de Falla'!HN38="","",'[2]Tasa de Falla'!HN38)</f>
      </c>
      <c r="L38" s="166">
        <f>IF('[2]Tasa de Falla'!HO38="","",'[2]Tasa de Falla'!HO38)</f>
      </c>
      <c r="M38" s="166">
        <f>IF('[2]Tasa de Falla'!HP38="","",'[2]Tasa de Falla'!HP38)</f>
      </c>
      <c r="N38" s="166">
        <f>IF('[2]Tasa de Falla'!HQ38="","",'[2]Tasa de Falla'!HQ38)</f>
      </c>
      <c r="O38" s="166">
        <f>IF('[2]Tasa de Falla'!HR38="","",'[2]Tasa de Falla'!HR38)</f>
      </c>
      <c r="P38" s="166">
        <f>IF('[2]Tasa de Falla'!HS38="","",'[2]Tasa de Falla'!HS38)</f>
      </c>
      <c r="Q38" s="166">
        <f>IF('[2]Tasa de Falla'!HT38="","",'[2]Tasa de Falla'!HT38)</f>
      </c>
      <c r="R38" s="166">
        <f>IF('[2]Tasa de Falla'!HU38="","",'[2]Tasa de Falla'!HU38)</f>
      </c>
      <c r="S38" s="168"/>
      <c r="T38" s="164"/>
    </row>
    <row r="39" spans="2:20" ht="15" customHeight="1">
      <c r="B39" s="142"/>
      <c r="C39" s="160">
        <f>'[2]Tasa de Falla'!C39</f>
        <v>27</v>
      </c>
      <c r="D39" s="161" t="str">
        <f>'[2]Tasa de Falla'!D39</f>
        <v>PAMPA DEL CASTILLO - EL TORDILLO</v>
      </c>
      <c r="E39" s="161">
        <f>'[2]Tasa de Falla'!E39</f>
        <v>132</v>
      </c>
      <c r="F39" s="162">
        <f>'[2]Tasa de Falla'!F39</f>
        <v>8.9</v>
      </c>
      <c r="G39" s="161">
        <f>IF('[2]Tasa de Falla'!HJ39="","",'[2]Tasa de Falla'!HJ39)</f>
      </c>
      <c r="H39" s="161">
        <f>IF('[2]Tasa de Falla'!HK39="","",'[2]Tasa de Falla'!HK39)</f>
      </c>
      <c r="I39" s="161">
        <f>IF('[2]Tasa de Falla'!HL39="","",'[2]Tasa de Falla'!HL39)</f>
      </c>
      <c r="J39" s="161">
        <f>IF('[2]Tasa de Falla'!HM39="","",'[2]Tasa de Falla'!HM39)</f>
      </c>
      <c r="K39" s="161">
        <f>IF('[2]Tasa de Falla'!HN39="","",'[2]Tasa de Falla'!HN39)</f>
      </c>
      <c r="L39" s="161">
        <f>IF('[2]Tasa de Falla'!HO39="","",'[2]Tasa de Falla'!HO39)</f>
      </c>
      <c r="M39" s="161">
        <f>IF('[2]Tasa de Falla'!HP39="","",'[2]Tasa de Falla'!HP39)</f>
      </c>
      <c r="N39" s="161">
        <f>IF('[2]Tasa de Falla'!HQ39="","",'[2]Tasa de Falla'!HQ39)</f>
      </c>
      <c r="O39" s="161">
        <f>IF('[2]Tasa de Falla'!HR39="","",'[2]Tasa de Falla'!HR39)</f>
      </c>
      <c r="P39" s="161">
        <f>IF('[2]Tasa de Falla'!HS39="","",'[2]Tasa de Falla'!HS39)</f>
      </c>
      <c r="Q39" s="161">
        <f>IF('[2]Tasa de Falla'!HT39="","",'[2]Tasa de Falla'!HT39)</f>
      </c>
      <c r="R39" s="161">
        <f>IF('[2]Tasa de Falla'!HU39="","",'[2]Tasa de Falla'!HU39)</f>
      </c>
      <c r="S39" s="168"/>
      <c r="T39" s="164"/>
    </row>
    <row r="40" spans="2:20" ht="15" customHeight="1">
      <c r="B40" s="142"/>
      <c r="C40" s="165">
        <f>'[2]Tasa de Falla'!C40</f>
        <v>28</v>
      </c>
      <c r="D40" s="166" t="str">
        <f>'[2]Tasa de Falla'!D40</f>
        <v>PLANTA ALUMINIO APPA - PUERTO MADRYN 3</v>
      </c>
      <c r="E40" s="166">
        <f>'[2]Tasa de Falla'!E40</f>
        <v>330</v>
      </c>
      <c r="F40" s="167">
        <f>'[2]Tasa de Falla'!F40</f>
        <v>4.9</v>
      </c>
      <c r="G40" s="166">
        <f>IF('[2]Tasa de Falla'!HJ40="","",'[2]Tasa de Falla'!HJ40)</f>
      </c>
      <c r="H40" s="166">
        <f>IF('[2]Tasa de Falla'!HK40="","",'[2]Tasa de Falla'!HK40)</f>
      </c>
      <c r="I40" s="166">
        <f>IF('[2]Tasa de Falla'!HL40="","",'[2]Tasa de Falla'!HL40)</f>
      </c>
      <c r="J40" s="166">
        <f>IF('[2]Tasa de Falla'!HM40="","",'[2]Tasa de Falla'!HM40)</f>
      </c>
      <c r="K40" s="166">
        <f>IF('[2]Tasa de Falla'!HN40="","",'[2]Tasa de Falla'!HN40)</f>
      </c>
      <c r="L40" s="166">
        <f>IF('[2]Tasa de Falla'!HO40="","",'[2]Tasa de Falla'!HO40)</f>
      </c>
      <c r="M40" s="166">
        <f>IF('[2]Tasa de Falla'!HP40="","",'[2]Tasa de Falla'!HP40)</f>
      </c>
      <c r="N40" s="166">
        <f>IF('[2]Tasa de Falla'!HQ40="","",'[2]Tasa de Falla'!HQ40)</f>
      </c>
      <c r="O40" s="166">
        <f>IF('[2]Tasa de Falla'!HR40="","",'[2]Tasa de Falla'!HR40)</f>
      </c>
      <c r="P40" s="166">
        <f>IF('[2]Tasa de Falla'!HS40="","",'[2]Tasa de Falla'!HS40)</f>
      </c>
      <c r="Q40" s="166">
        <f>IF('[2]Tasa de Falla'!HT40="","",'[2]Tasa de Falla'!HT40)</f>
      </c>
      <c r="R40" s="166">
        <f>IF('[2]Tasa de Falla'!HU40="","",'[2]Tasa de Falla'!HU40)</f>
      </c>
      <c r="S40" s="168"/>
      <c r="T40" s="164"/>
    </row>
    <row r="41" spans="2:20" ht="15" customHeight="1">
      <c r="B41" s="142"/>
      <c r="C41" s="160">
        <f>'[2]Tasa de Falla'!C41</f>
        <v>30</v>
      </c>
      <c r="D41" s="161" t="str">
        <f>'[2]Tasa de Falla'!D41</f>
        <v>TRELEW - RAWSON</v>
      </c>
      <c r="E41" s="161">
        <f>'[2]Tasa de Falla'!E41</f>
        <v>132</v>
      </c>
      <c r="F41" s="162">
        <f>'[2]Tasa de Falla'!F41</f>
        <v>21.8</v>
      </c>
      <c r="G41" s="161">
        <f>IF('[2]Tasa de Falla'!HJ41="","",'[2]Tasa de Falla'!HJ41)</f>
      </c>
      <c r="H41" s="161">
        <f>IF('[2]Tasa de Falla'!HK41="","",'[2]Tasa de Falla'!HK41)</f>
      </c>
      <c r="I41" s="161">
        <f>IF('[2]Tasa de Falla'!HL41="","",'[2]Tasa de Falla'!HL41)</f>
      </c>
      <c r="J41" s="161">
        <f>IF('[2]Tasa de Falla'!HM41="","",'[2]Tasa de Falla'!HM41)</f>
      </c>
      <c r="K41" s="161">
        <f>IF('[2]Tasa de Falla'!HN41="","",'[2]Tasa de Falla'!HN41)</f>
      </c>
      <c r="L41" s="161">
        <f>IF('[2]Tasa de Falla'!HO41="","",'[2]Tasa de Falla'!HO41)</f>
      </c>
      <c r="M41" s="161">
        <f>IF('[2]Tasa de Falla'!HP41="","",'[2]Tasa de Falla'!HP41)</f>
      </c>
      <c r="N41" s="161">
        <f>IF('[2]Tasa de Falla'!HQ41="","",'[2]Tasa de Falla'!HQ41)</f>
      </c>
      <c r="O41" s="161">
        <f>IF('[2]Tasa de Falla'!HR41="","",'[2]Tasa de Falla'!HR41)</f>
        <v>1</v>
      </c>
      <c r="P41" s="161">
        <f>IF('[2]Tasa de Falla'!HS41="","",'[2]Tasa de Falla'!HS41)</f>
      </c>
      <c r="Q41" s="161">
        <f>IF('[2]Tasa de Falla'!HT41="","",'[2]Tasa de Falla'!HT41)</f>
      </c>
      <c r="R41" s="161">
        <f>IF('[2]Tasa de Falla'!HU41="","",'[2]Tasa de Falla'!HU41)</f>
      </c>
      <c r="S41" s="168"/>
      <c r="T41" s="164"/>
    </row>
    <row r="42" spans="2:20" ht="15" customHeight="1">
      <c r="B42" s="142"/>
      <c r="C42" s="165">
        <f>'[2]Tasa de Falla'!C42</f>
        <v>37</v>
      </c>
      <c r="D42" s="166" t="str">
        <f>'[2]Tasa de Falla'!D42</f>
        <v>PICO TRUNCADO 1 - SANTA CRUZ NORTE     1</v>
      </c>
      <c r="E42" s="166">
        <f>'[2]Tasa de Falla'!E42</f>
        <v>132</v>
      </c>
      <c r="F42" s="167">
        <f>'[2]Tasa de Falla'!F42</f>
        <v>2.5</v>
      </c>
      <c r="G42" s="166">
        <f>IF('[2]Tasa de Falla'!HJ42="","",'[2]Tasa de Falla'!HJ42)</f>
      </c>
      <c r="H42" s="166">
        <f>IF('[2]Tasa de Falla'!HK42="","",'[2]Tasa de Falla'!HK42)</f>
      </c>
      <c r="I42" s="166">
        <f>IF('[2]Tasa de Falla'!HL42="","",'[2]Tasa de Falla'!HL42)</f>
      </c>
      <c r="J42" s="166">
        <f>IF('[2]Tasa de Falla'!HM42="","",'[2]Tasa de Falla'!HM42)</f>
      </c>
      <c r="K42" s="166">
        <f>IF('[2]Tasa de Falla'!HN42="","",'[2]Tasa de Falla'!HN42)</f>
      </c>
      <c r="L42" s="166">
        <f>IF('[2]Tasa de Falla'!HO42="","",'[2]Tasa de Falla'!HO42)</f>
      </c>
      <c r="M42" s="166">
        <f>IF('[2]Tasa de Falla'!HP42="","",'[2]Tasa de Falla'!HP42)</f>
        <v>1</v>
      </c>
      <c r="N42" s="166">
        <f>IF('[2]Tasa de Falla'!HQ42="","",'[2]Tasa de Falla'!HQ42)</f>
      </c>
      <c r="O42" s="166">
        <f>IF('[2]Tasa de Falla'!HR42="","",'[2]Tasa de Falla'!HR42)</f>
      </c>
      <c r="P42" s="166">
        <f>IF('[2]Tasa de Falla'!HS42="","",'[2]Tasa de Falla'!HS42)</f>
      </c>
      <c r="Q42" s="166">
        <f>IF('[2]Tasa de Falla'!HT42="","",'[2]Tasa de Falla'!HT42)</f>
      </c>
      <c r="R42" s="166">
        <f>IF('[2]Tasa de Falla'!HU42="","",'[2]Tasa de Falla'!HU42)</f>
      </c>
      <c r="S42" s="168"/>
      <c r="T42" s="164"/>
    </row>
    <row r="43" spans="2:20" ht="15" customHeight="1">
      <c r="B43" s="142"/>
      <c r="C43" s="160">
        <f>'[2]Tasa de Falla'!C43</f>
        <v>38</v>
      </c>
      <c r="D43" s="161" t="str">
        <f>'[2]Tasa de Falla'!D43</f>
        <v>PICO TRUNCADO 1 - SANTA CRUZ NORTE     2</v>
      </c>
      <c r="E43" s="161">
        <f>'[2]Tasa de Falla'!E43</f>
        <v>132</v>
      </c>
      <c r="F43" s="162">
        <f>'[2]Tasa de Falla'!F43</f>
        <v>2.5</v>
      </c>
      <c r="G43" s="161">
        <f>IF('[2]Tasa de Falla'!HJ43="","",'[2]Tasa de Falla'!HJ43)</f>
      </c>
      <c r="H43" s="161">
        <f>IF('[2]Tasa de Falla'!HK43="","",'[2]Tasa de Falla'!HK43)</f>
      </c>
      <c r="I43" s="161">
        <f>IF('[2]Tasa de Falla'!HL43="","",'[2]Tasa de Falla'!HL43)</f>
      </c>
      <c r="J43" s="161">
        <f>IF('[2]Tasa de Falla'!HM43="","",'[2]Tasa de Falla'!HM43)</f>
      </c>
      <c r="K43" s="161">
        <f>IF('[2]Tasa de Falla'!HN43="","",'[2]Tasa de Falla'!HN43)</f>
      </c>
      <c r="L43" s="161">
        <f>IF('[2]Tasa de Falla'!HO43="","",'[2]Tasa de Falla'!HO43)</f>
      </c>
      <c r="M43" s="161">
        <f>IF('[2]Tasa de Falla'!HP43="","",'[2]Tasa de Falla'!HP43)</f>
      </c>
      <c r="N43" s="161">
        <f>IF('[2]Tasa de Falla'!HQ43="","",'[2]Tasa de Falla'!HQ43)</f>
      </c>
      <c r="O43" s="161">
        <f>IF('[2]Tasa de Falla'!HR43="","",'[2]Tasa de Falla'!HR43)</f>
      </c>
      <c r="P43" s="161">
        <f>IF('[2]Tasa de Falla'!HS43="","",'[2]Tasa de Falla'!HS43)</f>
      </c>
      <c r="Q43" s="161">
        <f>IF('[2]Tasa de Falla'!HT43="","",'[2]Tasa de Falla'!HT43)</f>
      </c>
      <c r="R43" s="161">
        <f>IF('[2]Tasa de Falla'!HU43="","",'[2]Tasa de Falla'!HU43)</f>
      </c>
      <c r="S43" s="168"/>
      <c r="T43" s="164"/>
    </row>
    <row r="44" spans="2:20" ht="15" customHeight="1">
      <c r="B44" s="142"/>
      <c r="C44" s="165">
        <f>'[2]Tasa de Falla'!C44</f>
        <v>39</v>
      </c>
      <c r="D44" s="166" t="str">
        <f>'[2]Tasa de Falla'!D44</f>
        <v>LAS HERAS - SANTA CRUZ NORTE</v>
      </c>
      <c r="E44" s="166">
        <f>'[2]Tasa de Falla'!E44</f>
        <v>132</v>
      </c>
      <c r="F44" s="167">
        <f>'[2]Tasa de Falla'!F44</f>
        <v>80</v>
      </c>
      <c r="G44" s="166">
        <f>IF('[2]Tasa de Falla'!HJ44="","",'[2]Tasa de Falla'!HJ44)</f>
      </c>
      <c r="H44" s="166">
        <f>IF('[2]Tasa de Falla'!HK44="","",'[2]Tasa de Falla'!HK44)</f>
      </c>
      <c r="I44" s="166">
        <f>IF('[2]Tasa de Falla'!HL44="","",'[2]Tasa de Falla'!HL44)</f>
      </c>
      <c r="J44" s="166">
        <f>IF('[2]Tasa de Falla'!HM44="","",'[2]Tasa de Falla'!HM44)</f>
      </c>
      <c r="K44" s="166">
        <f>IF('[2]Tasa de Falla'!HN44="","",'[2]Tasa de Falla'!HN44)</f>
      </c>
      <c r="L44" s="166">
        <f>IF('[2]Tasa de Falla'!HO44="","",'[2]Tasa de Falla'!HO44)</f>
      </c>
      <c r="M44" s="166">
        <f>IF('[2]Tasa de Falla'!HP44="","",'[2]Tasa de Falla'!HP44)</f>
      </c>
      <c r="N44" s="166">
        <f>IF('[2]Tasa de Falla'!HQ44="","",'[2]Tasa de Falla'!HQ44)</f>
      </c>
      <c r="O44" s="166">
        <f>IF('[2]Tasa de Falla'!HR44="","",'[2]Tasa de Falla'!HR44)</f>
      </c>
      <c r="P44" s="166">
        <f>IF('[2]Tasa de Falla'!HS44="","",'[2]Tasa de Falla'!HS44)</f>
      </c>
      <c r="Q44" s="166">
        <f>IF('[2]Tasa de Falla'!HT44="","",'[2]Tasa de Falla'!HT44)</f>
      </c>
      <c r="R44" s="166">
        <f>IF('[2]Tasa de Falla'!HU44="","",'[2]Tasa de Falla'!HU44)</f>
      </c>
      <c r="S44" s="168"/>
      <c r="T44" s="164"/>
    </row>
    <row r="45" spans="2:20" ht="15" customHeight="1">
      <c r="B45" s="142"/>
      <c r="C45" s="160">
        <f>'[2]Tasa de Falla'!C45</f>
        <v>40</v>
      </c>
      <c r="D45" s="161" t="str">
        <f>'[2]Tasa de Falla'!D45</f>
        <v>RAWSON-RAWSONG1 </v>
      </c>
      <c r="E45" s="161">
        <f>'[2]Tasa de Falla'!E45</f>
        <v>132</v>
      </c>
      <c r="F45" s="162">
        <f>'[2]Tasa de Falla'!F45</f>
        <v>7.2</v>
      </c>
      <c r="G45" s="161">
        <f>IF('[2]Tasa de Falla'!HJ45="","",'[2]Tasa de Falla'!HJ45)</f>
      </c>
      <c r="H45" s="161">
        <f>IF('[2]Tasa de Falla'!HK45="","",'[2]Tasa de Falla'!HK45)</f>
      </c>
      <c r="I45" s="161">
        <f>IF('[2]Tasa de Falla'!HL45="","",'[2]Tasa de Falla'!HL45)</f>
      </c>
      <c r="J45" s="161">
        <f>IF('[2]Tasa de Falla'!HM45="","",'[2]Tasa de Falla'!HM45)</f>
      </c>
      <c r="K45" s="161">
        <f>IF('[2]Tasa de Falla'!HN45="","",'[2]Tasa de Falla'!HN45)</f>
      </c>
      <c r="L45" s="161">
        <f>IF('[2]Tasa de Falla'!HO45="","",'[2]Tasa de Falla'!HO45)</f>
      </c>
      <c r="M45" s="161">
        <f>IF('[2]Tasa de Falla'!HP45="","",'[2]Tasa de Falla'!HP45)</f>
      </c>
      <c r="N45" s="161">
        <f>IF('[2]Tasa de Falla'!HQ45="","",'[2]Tasa de Falla'!HQ45)</f>
      </c>
      <c r="O45" s="161">
        <f>IF('[2]Tasa de Falla'!HR45="","",'[2]Tasa de Falla'!HR45)</f>
      </c>
      <c r="P45" s="161">
        <f>IF('[2]Tasa de Falla'!HS45="","",'[2]Tasa de Falla'!HS45)</f>
      </c>
      <c r="Q45" s="161">
        <f>IF('[2]Tasa de Falla'!HT45="","",'[2]Tasa de Falla'!HT45)</f>
      </c>
      <c r="R45" s="161">
        <f>IF('[2]Tasa de Falla'!HU45="","",'[2]Tasa de Falla'!HU45)</f>
      </c>
      <c r="S45" s="168"/>
      <c r="T45" s="164"/>
    </row>
    <row r="46" spans="2:20" ht="15" customHeight="1" thickBot="1">
      <c r="B46" s="142"/>
      <c r="C46" s="169"/>
      <c r="D46" s="170"/>
      <c r="E46" s="171"/>
      <c r="F46" s="172"/>
      <c r="G46" s="171">
        <f>IF('[2]Tasa de Falla'!HJ46="","",'[2]Tasa de Falla'!HJ46)</f>
      </c>
      <c r="H46" s="171">
        <f>IF('[2]Tasa de Falla'!HK46="","",'[2]Tasa de Falla'!HK46)</f>
      </c>
      <c r="I46" s="171">
        <f>IF('[2]Tasa de Falla'!HL46="","",'[2]Tasa de Falla'!HL46)</f>
      </c>
      <c r="J46" s="171">
        <f>IF('[2]Tasa de Falla'!HM46="","",'[2]Tasa de Falla'!HM46)</f>
      </c>
      <c r="K46" s="171">
        <f>IF('[2]Tasa de Falla'!HN46="","",'[2]Tasa de Falla'!HN46)</f>
      </c>
      <c r="L46" s="171">
        <f>IF('[2]Tasa de Falla'!HO46="","",'[2]Tasa de Falla'!HO46)</f>
      </c>
      <c r="M46" s="171">
        <f>IF('[2]Tasa de Falla'!HP46="","",'[2]Tasa de Falla'!HP46)</f>
      </c>
      <c r="N46" s="171">
        <f>IF('[2]Tasa de Falla'!HQ46="","",'[2]Tasa de Falla'!HQ46)</f>
      </c>
      <c r="O46" s="171">
        <f>IF('[2]Tasa de Falla'!HR46="","",'[2]Tasa de Falla'!HR46)</f>
      </c>
      <c r="P46" s="171">
        <f>IF('[2]Tasa de Falla'!HS46="","",'[2]Tasa de Falla'!HS46)</f>
      </c>
      <c r="Q46" s="171">
        <f>IF('[2]Tasa de Falla'!HT46="","",'[2]Tasa de Falla'!HT46)</f>
      </c>
      <c r="R46" s="171">
        <f>IF('[2]Tasa de Falla'!HU46="","",'[2]Tasa de Falla'!HU46)</f>
      </c>
      <c r="S46" s="163"/>
      <c r="T46" s="164"/>
    </row>
    <row r="47" spans="2:20" ht="15" customHeight="1" thickBot="1" thickTop="1">
      <c r="B47" s="142"/>
      <c r="C47" s="173"/>
      <c r="D47" s="174"/>
      <c r="E47" s="175" t="s">
        <v>28</v>
      </c>
      <c r="F47" s="176">
        <f>SUM($F$17:$F$45)-SUMIF(R$17:R$45,"XXXX",$F$17:$F$45)</f>
        <v>2211.68</v>
      </c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63"/>
      <c r="T47" s="164"/>
    </row>
    <row r="48" spans="2:20" ht="15" customHeight="1" thickBot="1" thickTop="1">
      <c r="B48" s="142"/>
      <c r="C48" s="178"/>
      <c r="D48" s="179"/>
      <c r="E48" s="180"/>
      <c r="F48" s="181" t="s">
        <v>29</v>
      </c>
      <c r="G48" s="182">
        <f aca="true" t="shared" si="0" ref="G48:R48">SUM(G17:G46)</f>
        <v>1</v>
      </c>
      <c r="H48" s="182">
        <f t="shared" si="0"/>
        <v>1</v>
      </c>
      <c r="I48" s="182">
        <f t="shared" si="0"/>
        <v>0</v>
      </c>
      <c r="J48" s="182">
        <f t="shared" si="0"/>
        <v>0</v>
      </c>
      <c r="K48" s="182">
        <f t="shared" si="0"/>
        <v>0</v>
      </c>
      <c r="L48" s="182">
        <f t="shared" si="0"/>
        <v>2</v>
      </c>
      <c r="M48" s="182">
        <f t="shared" si="0"/>
        <v>2</v>
      </c>
      <c r="N48" s="182">
        <f t="shared" si="0"/>
        <v>2</v>
      </c>
      <c r="O48" s="182">
        <f t="shared" si="0"/>
        <v>2</v>
      </c>
      <c r="P48" s="182">
        <f t="shared" si="0"/>
        <v>0</v>
      </c>
      <c r="Q48" s="182">
        <f t="shared" si="0"/>
        <v>3</v>
      </c>
      <c r="R48" s="182">
        <f t="shared" si="0"/>
        <v>0</v>
      </c>
      <c r="S48" s="183"/>
      <c r="T48" s="184"/>
    </row>
    <row r="49" spans="2:20" ht="17.25" thickBot="1" thickTop="1">
      <c r="B49" s="142"/>
      <c r="C49" s="180"/>
      <c r="D49" s="180"/>
      <c r="E49" s="178"/>
      <c r="F49" s="185" t="s">
        <v>30</v>
      </c>
      <c r="G49" s="206">
        <f>'[2]Tasa de Falla'!HJ78</f>
        <v>0.73</v>
      </c>
      <c r="H49" s="206">
        <f>'[2]Tasa de Falla'!HK78</f>
        <v>0.73</v>
      </c>
      <c r="I49" s="206">
        <f>'[2]Tasa de Falla'!HL78</f>
        <v>0.68</v>
      </c>
      <c r="J49" s="206">
        <f>'[2]Tasa de Falla'!HM78</f>
        <v>0.68</v>
      </c>
      <c r="K49" s="206">
        <f>'[2]Tasa de Falla'!HN78</f>
        <v>0.64</v>
      </c>
      <c r="L49" s="206">
        <f>'[2]Tasa de Falla'!HO78</f>
        <v>0.45</v>
      </c>
      <c r="M49" s="206">
        <f>'[2]Tasa de Falla'!HP78</f>
        <v>0.5</v>
      </c>
      <c r="N49" s="206">
        <f>'[2]Tasa de Falla'!HQ78</f>
        <v>0.54</v>
      </c>
      <c r="O49" s="206">
        <f>'[2]Tasa de Falla'!HR78</f>
        <v>0.5</v>
      </c>
      <c r="P49" s="206">
        <f>'[2]Tasa de Falla'!HS78</f>
        <v>0.54</v>
      </c>
      <c r="Q49" s="206">
        <f>'[2]Tasa de Falla'!HT78</f>
        <v>0.5</v>
      </c>
      <c r="R49" s="206">
        <f>'[2]Tasa de Falla'!HU78</f>
        <v>0.64</v>
      </c>
      <c r="S49" s="206">
        <f>SUM(G48:R48)/F47*100</f>
        <v>0.5877884684945381</v>
      </c>
      <c r="T49" s="186"/>
    </row>
    <row r="50" spans="2:20" ht="18.75" customHeight="1" thickBot="1" thickTop="1">
      <c r="B50" s="142"/>
      <c r="C50" s="187" t="s">
        <v>31</v>
      </c>
      <c r="D50" s="178" t="s">
        <v>32</v>
      </c>
      <c r="E50" s="188"/>
      <c r="F50" s="189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1"/>
    </row>
    <row r="51" spans="2:20" ht="17.25" thickBot="1" thickTop="1">
      <c r="B51" s="192"/>
      <c r="C51" s="193"/>
      <c r="D51" s="194" t="s">
        <v>33</v>
      </c>
      <c r="H51" s="195" t="s">
        <v>34</v>
      </c>
      <c r="I51" s="196"/>
      <c r="J51" s="197">
        <f>S49</f>
        <v>0.5877884684945381</v>
      </c>
      <c r="K51" s="198" t="s">
        <v>35</v>
      </c>
      <c r="L51" s="198"/>
      <c r="M51" s="199"/>
      <c r="N51" s="194"/>
      <c r="O51" s="194"/>
      <c r="P51" s="194"/>
      <c r="Q51" s="194"/>
      <c r="R51" s="194"/>
      <c r="S51" s="194"/>
      <c r="T51" s="147"/>
    </row>
    <row r="52" spans="2:20" ht="18.75" customHeight="1" thickBot="1">
      <c r="B52" s="200"/>
      <c r="C52" s="201"/>
      <c r="D52" s="202"/>
      <c r="E52" s="202"/>
      <c r="F52" s="203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5"/>
    </row>
    <row r="53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4" r:id="rId2"/>
  <headerFooter alignWithMargins="0">
    <oddFooter>&amp;L&amp;"Times New Roman,Cursiva"&amp;7&amp;Z&amp;F&amp;P&amp;N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pleoni</cp:lastModifiedBy>
  <cp:lastPrinted>2013-05-20T14:55:11Z</cp:lastPrinted>
  <dcterms:created xsi:type="dcterms:W3CDTF">1998-09-02T21:36:20Z</dcterms:created>
  <dcterms:modified xsi:type="dcterms:W3CDTF">2014-07-07T19:44:03Z</dcterms:modified>
  <cp:category/>
  <cp:version/>
  <cp:contentType/>
  <cp:contentStatus/>
</cp:coreProperties>
</file>