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<sst xmlns="http://schemas.openxmlformats.org/spreadsheetml/2006/main" count="87" uniqueCount="80">
  <si>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</si>
  <si>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</si>
  <si>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</si>
  <si>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</si>
  <si>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</si>
  <si>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</si>
  <si>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</si>
  <si>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</si>
  <si>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</si>
  <si>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</si>
  <si>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</si>
  <si>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</si>
  <si>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</si>
  <si>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</si>
  <si>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</si>
  <si>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</si>
  <si>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</si>
  <si>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</si>
  <si>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</si>
  <si>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</si>
  <si>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</si>
  <si>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</si>
  <si>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</si>
  <si>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</si>
  <si>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</si>
  <si>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</si>
  <si>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</si>
  <si>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</si>
  <si>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</si>
  <si>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</si>
  <si>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</si>
  <si>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</si>
  <si>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</si>
  <si>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</si>
  <si>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</si>
  <si>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</si>
  <si>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</si>
  <si>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</si>
  <si>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</si>
  <si>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</si>
  <si>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</si>
  <si>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</si>
  <si>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</si>
  <si>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</si>
  <si>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</si>
  <si>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</si>
  <si>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</si>
  <si>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</si>
  <si>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</si>
  <si>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</si>
  <si>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</si>
  <si>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</si>
  <si>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</si>
  <si>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</si>
  <si>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</si>
  <si>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</si>
  <si>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</si>
  <si>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</si>
  <si>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</si>
  <si>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</si>
  <si>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</si>
  <si>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</si>
  <si>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</si>
  <si>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</si>
  <si>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</si>
  <si>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</si>
  <si>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</si>
  <si>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</si>
  <si>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</si>
  <si>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</si>
  <si>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</si>
  <si>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</si>
  <si>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</si>
  <si>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</si>
  <si>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</si>
  <si>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</si>
  <si>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</si>
  <si>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</si>
  <si>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junio de 2007</t>
  </si>
  <si>
    <t xml:space="preserve">ANEXO VII al Memorandum  D.T.E.E. N°  1955 /2009  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</si>
</sst>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A17" sqref="A17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39234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212220.36054313928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41600.73327454254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2924.9505225667704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36868.230176662546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12528.056142857142</v>
      </c>
      <c r="K24" s="80">
        <f>J24*0.5</f>
        <v>6264.028071428571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2638.20985507246</v>
      </c>
      <c r="K26" s="80">
        <f>J26*0.5</f>
        <v>1319.10492753623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316363.6735138055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B28">
      <selection activeCell="D14" sqref="D14:E1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1955 /2009  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junio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95567.80000003462</v>
      </c>
      <c r="H22" s="179">
        <v>8238.916666769888</v>
      </c>
      <c r="I22" s="180">
        <v>82082.6152858035</v>
      </c>
      <c r="J22" s="181"/>
      <c r="K22" s="182">
        <v>713839.9999999587</v>
      </c>
      <c r="L22" s="181"/>
      <c r="M22" s="182">
        <v>1643.5833333349437</v>
      </c>
      <c r="N22" s="181"/>
      <c r="O22" s="182">
        <v>1399317.6666663263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8784</v>
      </c>
      <c r="H23" s="124">
        <v>8784</v>
      </c>
      <c r="I23" s="102">
        <v>8784</v>
      </c>
      <c r="J23" s="140"/>
      <c r="K23" s="132">
        <v>8784</v>
      </c>
      <c r="L23" s="140"/>
      <c r="M23" s="132">
        <v>8784</v>
      </c>
      <c r="N23" s="140"/>
      <c r="O23" s="132">
        <v>8784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9800</v>
      </c>
      <c r="L24" s="140"/>
      <c r="M24" s="132">
        <v>109</v>
      </c>
      <c r="N24" s="140"/>
      <c r="O24" s="185">
        <v>6480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9</v>
      </c>
      <c r="H25" s="126">
        <v>2</v>
      </c>
      <c r="I25" s="103">
        <v>27</v>
      </c>
      <c r="J25" s="140"/>
      <c r="K25" s="133">
        <v>28</v>
      </c>
      <c r="L25" s="140"/>
      <c r="M25" s="133">
        <v>15</v>
      </c>
      <c r="N25" s="140"/>
      <c r="O25" s="133">
        <v>41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0.9963515229201547</v>
      </c>
      <c r="H27" s="128">
        <f>1-H22/H23/H24</f>
        <v>0.9993362024865733</v>
      </c>
      <c r="I27" s="129">
        <f>1-I22/I23/I24</f>
        <v>0.9969963806923651</v>
      </c>
      <c r="J27" s="141"/>
      <c r="K27" s="104">
        <f>1-K22/K23/K24</f>
        <v>0.9917075573398764</v>
      </c>
      <c r="L27" s="141"/>
      <c r="M27" s="104">
        <f>1-M22/M23/M24</f>
        <v>0.9982833849980208</v>
      </c>
      <c r="N27" s="141"/>
      <c r="O27" s="104">
        <f>1-O22/O23/O24</f>
        <v>0.9754162016891977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0.30181086519114686</v>
      </c>
      <c r="H29" s="131">
        <f>+H25/H24*100</f>
        <v>0.14154281670205238</v>
      </c>
      <c r="I29" s="130">
        <f>+I25/I24*100</f>
        <v>0.8678602423580085</v>
      </c>
      <c r="J29" s="142"/>
      <c r="K29" s="105">
        <f>+K25/K24*100</f>
        <v>0.2857142857142857</v>
      </c>
      <c r="L29" s="142"/>
      <c r="M29" s="105">
        <f>+M25/M24</f>
        <v>0.13761467889908258</v>
      </c>
      <c r="N29" s="142"/>
      <c r="O29" s="105">
        <f>+O25/O24*100</f>
        <v>0.6327160493827161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0.6154235185153082</v>
      </c>
      <c r="H32" s="198">
        <f>+(H27-H19)/(1-H19)</f>
        <v>0.8980028405920842</v>
      </c>
      <c r="I32" s="198">
        <f>+(I27-I19)/(1-I19)</f>
        <v>0.06574827134215849</v>
      </c>
      <c r="J32" s="198"/>
      <c r="K32" s="198">
        <f>+(K27-K19)/(1-K19)</f>
        <v>0.045419286275626435</v>
      </c>
      <c r="L32" s="198"/>
      <c r="M32" s="198">
        <f>+(M27-M19)/(1-M19)</f>
        <v>-0.7322048455895395</v>
      </c>
      <c r="N32" s="198"/>
      <c r="O32" s="199">
        <f>+(O27-O19)/(1-O19)</f>
        <v>-0.49418332892494904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0.6154235185153082</v>
      </c>
      <c r="H33" s="194">
        <f aca="true" t="shared" si="0" ref="H33:O33">IF(H32&gt;0,H32,0)</f>
        <v>0.8980028405920842</v>
      </c>
      <c r="I33" s="194">
        <f t="shared" si="0"/>
        <v>0.06574827134215849</v>
      </c>
      <c r="J33" s="194"/>
      <c r="K33" s="194">
        <f t="shared" si="0"/>
        <v>0.045419286275626435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0.4884561606929714</v>
      </c>
      <c r="H34" s="194">
        <f>+(H20-H29)/H20</f>
        <v>0.8724839489170699</v>
      </c>
      <c r="I34" s="194">
        <f>+(I20-I29)/I20</f>
        <v>0.13213975764199148</v>
      </c>
      <c r="J34" s="194"/>
      <c r="K34" s="194">
        <f>+(K20-K29)/K20</f>
        <v>0.4285714285714286</v>
      </c>
      <c r="L34" s="194"/>
      <c r="M34" s="194">
        <f>+(M20-M29)/M20</f>
        <v>0.803407601572739</v>
      </c>
      <c r="N34" s="194"/>
      <c r="O34" s="201">
        <f>+(O20-O29)/O20</f>
        <v>0.08302021828591864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1.1038796792082795</v>
      </c>
      <c r="H35" s="194">
        <f aca="true" t="shared" si="1" ref="H35:O35">+H34+H33</f>
        <v>1.770486789509154</v>
      </c>
      <c r="I35" s="194">
        <f t="shared" si="1"/>
        <v>0.19788802898414998</v>
      </c>
      <c r="J35" s="194"/>
      <c r="K35" s="194">
        <f t="shared" si="1"/>
        <v>0.473990714847055</v>
      </c>
      <c r="L35" s="194"/>
      <c r="M35" s="194">
        <f t="shared" si="1"/>
        <v>0.803407601572739</v>
      </c>
      <c r="N35" s="194"/>
      <c r="O35" s="201">
        <f t="shared" si="1"/>
        <v>0.08302021828591864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1.1038796792082795</v>
      </c>
      <c r="H36" s="194">
        <f aca="true" t="shared" si="2" ref="H36:O36">IF(H35&gt;0,H35,0)</f>
        <v>1.770486789509154</v>
      </c>
      <c r="I36" s="194">
        <f t="shared" si="2"/>
        <v>0.19788802898414998</v>
      </c>
      <c r="J36" s="194"/>
      <c r="K36" s="194">
        <f t="shared" si="2"/>
        <v>0.473990714847055</v>
      </c>
      <c r="L36" s="194"/>
      <c r="M36" s="194">
        <f t="shared" si="2"/>
        <v>0.803407601572739</v>
      </c>
      <c r="N36" s="194"/>
      <c r="O36" s="201">
        <f t="shared" si="2"/>
        <v>0.08302021828591864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212220.36054313928</v>
      </c>
      <c r="H37" s="194">
        <f aca="true" t="shared" si="3" ref="H37:O37">+H36*H24*H18</f>
        <v>41600.73327454254</v>
      </c>
      <c r="I37" s="194">
        <f t="shared" si="3"/>
        <v>2924.9505225667704</v>
      </c>
      <c r="J37" s="194"/>
      <c r="K37" s="194">
        <f t="shared" si="3"/>
        <v>36868.230176662546</v>
      </c>
      <c r="L37" s="194"/>
      <c r="M37" s="194">
        <f t="shared" si="3"/>
        <v>12528.056142857142</v>
      </c>
      <c r="N37" s="194"/>
      <c r="O37" s="201">
        <f t="shared" si="3"/>
        <v>2638.20985507246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212220.36054313928</v>
      </c>
      <c r="H38" s="205">
        <f aca="true" t="shared" si="4" ref="H38:O38">IF(H37&gt;0,H37,0)</f>
        <v>41600.73327454254</v>
      </c>
      <c r="I38" s="205">
        <f t="shared" si="4"/>
        <v>2924.9505225667704</v>
      </c>
      <c r="J38" s="206"/>
      <c r="K38" s="205">
        <f t="shared" si="4"/>
        <v>36868.230176662546</v>
      </c>
      <c r="L38" s="206"/>
      <c r="M38" s="205">
        <f t="shared" si="4"/>
        <v>12528.056142857142</v>
      </c>
      <c r="N38" s="206"/>
      <c r="O38" s="207">
        <f t="shared" si="4"/>
        <v>2638.20985507246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212220.36054313928</v>
      </c>
      <c r="H41" s="108">
        <f>H38</f>
        <v>41600.73327454254</v>
      </c>
      <c r="I41" s="108">
        <f>I38</f>
        <v>2924.9505225667704</v>
      </c>
      <c r="J41" s="143"/>
      <c r="K41" s="108">
        <f>K38</f>
        <v>36868.230176662546</v>
      </c>
      <c r="L41" s="143"/>
      <c r="M41" s="108">
        <f>M38</f>
        <v>12528.056142857142</v>
      </c>
      <c r="N41" s="143"/>
      <c r="O41" s="108">
        <f>O38</f>
        <v>2638.20985507246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39234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2009-12-04T19:47:03Z</cp:lastPrinted>
  <dcterms:created xsi:type="dcterms:W3CDTF">1998-04-21T14:04:37Z</dcterms:created>
  <dcterms:modified xsi:type="dcterms:W3CDTF">2009-12-18T20:11:07Z</dcterms:modified>
  <cp:category/>
  <cp:version/>
  <cp:contentType/>
  <cp:contentStatus/>
</cp:coreProperties>
</file>