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<sst xmlns="http://schemas.openxmlformats.org/spreadsheetml/2006/main" count="83" uniqueCount="79">
  <si>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</si>
  <si>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</si>
  <si>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</si>
  <si>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</si>
  <si>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</si>
  <si>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</si>
  <si>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</si>
  <si>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</si>
  <si>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</si>
  <si>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</si>
  <si>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</si>
  <si>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</si>
  <si>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</si>
  <si>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</si>
  <si>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</si>
  <si>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</si>
  <si>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</si>
  <si>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</si>
  <si>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</si>
  <si>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</si>
  <si>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</si>
  <si>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</si>
  <si>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</si>
  <si>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</si>
  <si>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</si>
  <si>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</si>
  <si>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</si>
  <si>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</si>
  <si>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</si>
  <si>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</si>
  <si>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</si>
  <si>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</si>
  <si>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</si>
  <si>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</si>
  <si>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</si>
  <si>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</si>
  <si>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</si>
  <si>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</si>
  <si>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</si>
  <si>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</si>
  <si>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</si>
  <si>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</si>
  <si>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</si>
  <si>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</si>
  <si>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</si>
  <si>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</si>
  <si>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</si>
  <si>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</si>
  <si>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</si>
  <si>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</si>
  <si>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</si>
  <si>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</si>
  <si>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</si>
  <si>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</si>
  <si>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</si>
  <si>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</si>
  <si>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</si>
  <si>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</si>
  <si>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</si>
  <si>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</si>
  <si>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</si>
  <si>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</si>
  <si>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</si>
  <si>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</si>
  <si>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</si>
  <si>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</si>
  <si>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</si>
  <si>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</si>
  <si>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</si>
  <si>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</si>
  <si>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</si>
  <si>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</si>
  <si>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</si>
  <si>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</si>
  <si>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</si>
  <si>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</si>
  <si>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</si>
  <si>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agosto de 2010</t>
  </si>
  <si>
    <t>ANEXO IX al Memorandum  D.T.E.E. N°   381 /2012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</si>
</sst>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40210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314558.1222529212</v>
      </c>
      <c r="K18" s="80">
        <f>J18*0.5</f>
        <v>157279.0611264606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37346.62414435167</v>
      </c>
      <c r="K19" s="80">
        <f>J19*0.5</f>
        <v>18673.312072175835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460.53458298851695</v>
      </c>
      <c r="K20" s="80">
        <f>J20*0.5</f>
        <v>230.26729149425847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55885.99982362807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9462.463285714286</v>
      </c>
      <c r="K24" s="80">
        <f>J24*0.5</f>
        <v>4731.231642857143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20428.200701528116</v>
      </c>
      <c r="K26" s="80">
        <f>J26*0.5</f>
        <v>10214.100350764058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453087.2767847531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U28" sqref="U28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381 /2012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19729.63333337847</v>
      </c>
      <c r="H22" s="179">
        <v>17664.949999953154</v>
      </c>
      <c r="I22" s="180">
        <v>65487.389653323175</v>
      </c>
      <c r="J22" s="181"/>
      <c r="K22" s="182">
        <v>461063.33333319635</v>
      </c>
      <c r="L22" s="181"/>
      <c r="M22" s="182">
        <v>2169.0666666665347</v>
      </c>
      <c r="N22" s="181"/>
      <c r="O22" s="182">
        <v>1004714.5152774462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5</v>
      </c>
      <c r="H25" s="126">
        <v>3</v>
      </c>
      <c r="I25" s="103">
        <v>38</v>
      </c>
      <c r="J25" s="140"/>
      <c r="K25" s="133">
        <v>37</v>
      </c>
      <c r="L25" s="140"/>
      <c r="M25" s="133">
        <v>30</v>
      </c>
      <c r="N25" s="140"/>
      <c r="O25" s="133">
        <v>22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0.9992447212447677</v>
      </c>
      <c r="H27" s="128">
        <f>1-H22/H23/H24</f>
        <v>0.998572861427001</v>
      </c>
      <c r="I27" s="129">
        <f>1-I22/I23/I24</f>
        <v>0.9975970783926972</v>
      </c>
      <c r="J27" s="141"/>
      <c r="K27" s="104">
        <f>1-K22/K23/K24</f>
        <v>0.9948650926235305</v>
      </c>
      <c r="L27" s="141"/>
      <c r="M27" s="104">
        <f>1-M22/M23/M24</f>
        <v>0.997728345412146</v>
      </c>
      <c r="N27" s="141"/>
      <c r="O27" s="104">
        <f>1-O22/O23/O24</f>
        <v>0.9839869545805152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0.1676727028839705</v>
      </c>
      <c r="H29" s="131">
        <f>+H25/H24*100</f>
        <v>0.21231422505307856</v>
      </c>
      <c r="I29" s="130">
        <f>+I25/I24*100</f>
        <v>1.2214329336890488</v>
      </c>
      <c r="J29" s="142"/>
      <c r="K29" s="105">
        <f>+K25/K24*100</f>
        <v>0.3609756097560976</v>
      </c>
      <c r="L29" s="142"/>
      <c r="M29" s="105">
        <f>+M25/M24</f>
        <v>0.27522935779816515</v>
      </c>
      <c r="N29" s="142"/>
      <c r="O29" s="105">
        <f>+O25/O24*100</f>
        <v>0.30715532286212915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0.9203880304382535</v>
      </c>
      <c r="H32" s="198">
        <f>+(H27-H19)/(1-H19)</f>
        <v>0.7807101147819544</v>
      </c>
      <c r="I32" s="198">
        <f>+(I27-I19)/(1-I19)</f>
        <v>0.25259047984359395</v>
      </c>
      <c r="J32" s="198"/>
      <c r="K32" s="198">
        <f>+(K27-K19)/(1-K19)</f>
        <v>0.4088975047232084</v>
      </c>
      <c r="L32" s="198"/>
      <c r="M32" s="198">
        <f>+(M27-M19)/(1-M19)</f>
        <v>-1.2922851542423182</v>
      </c>
      <c r="N32" s="198"/>
      <c r="O32" s="199">
        <f>+(O27-O19)/(1-O19)</f>
        <v>0.026740082691014758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0.9203880304382535</v>
      </c>
      <c r="H33" s="194">
        <f aca="true" t="shared" si="0" ref="H33:O33">IF(H32&gt;0,H32,0)</f>
        <v>0.7807101147819544</v>
      </c>
      <c r="I33" s="194">
        <f t="shared" si="0"/>
        <v>0.25259047984359395</v>
      </c>
      <c r="J33" s="194"/>
      <c r="K33" s="194">
        <f t="shared" si="0"/>
        <v>0.4088975047232084</v>
      </c>
      <c r="L33" s="194"/>
      <c r="M33" s="194">
        <f t="shared" si="0"/>
        <v>0</v>
      </c>
      <c r="N33" s="194"/>
      <c r="O33" s="201">
        <f t="shared" si="0"/>
        <v>0.026740082691014758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0.7158089781627618</v>
      </c>
      <c r="H34" s="194">
        <f>+(H20-H29)/H20</f>
        <v>0.808725923375605</v>
      </c>
      <c r="I34" s="194">
        <f>+(I20-I29)/I20</f>
        <v>-0.22143293368904882</v>
      </c>
      <c r="J34" s="194"/>
      <c r="K34" s="194">
        <f>+(K20-K29)/K20</f>
        <v>0.2780487804878048</v>
      </c>
      <c r="L34" s="194"/>
      <c r="M34" s="194">
        <f>+(M20-M29)/M20</f>
        <v>0.6068152031454783</v>
      </c>
      <c r="N34" s="194"/>
      <c r="O34" s="201">
        <f>+(O20-O29)/O20</f>
        <v>0.5548473581708273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1.6361970086010151</v>
      </c>
      <c r="H35" s="194">
        <f aca="true" t="shared" si="1" ref="H35:O35">+H34+H33</f>
        <v>1.5894360381575594</v>
      </c>
      <c r="I35" s="194">
        <f t="shared" si="1"/>
        <v>0.031157546154545135</v>
      </c>
      <c r="J35" s="194"/>
      <c r="K35" s="194">
        <f t="shared" si="1"/>
        <v>0.6869462852110132</v>
      </c>
      <c r="L35" s="194"/>
      <c r="M35" s="194">
        <f t="shared" si="1"/>
        <v>0.6068152031454783</v>
      </c>
      <c r="N35" s="194"/>
      <c r="O35" s="201">
        <f t="shared" si="1"/>
        <v>0.5815874408618421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1.6361970086010151</v>
      </c>
      <c r="H36" s="194">
        <f aca="true" t="shared" si="2" ref="H36:O36">IF(H35&gt;0,H35,0)</f>
        <v>1.5894360381575594</v>
      </c>
      <c r="I36" s="194">
        <f t="shared" si="2"/>
        <v>0.031157546154545135</v>
      </c>
      <c r="J36" s="194"/>
      <c r="K36" s="194">
        <f t="shared" si="2"/>
        <v>0.6869462852110132</v>
      </c>
      <c r="L36" s="194"/>
      <c r="M36" s="194">
        <f t="shared" si="2"/>
        <v>0.6068152031454783</v>
      </c>
      <c r="N36" s="194"/>
      <c r="O36" s="201">
        <f t="shared" si="2"/>
        <v>0.5815874408618421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314558.1222529212</v>
      </c>
      <c r="H37" s="194">
        <f aca="true" t="shared" si="3" ref="H37:O37">+H36*H24*H18</f>
        <v>37346.62414435167</v>
      </c>
      <c r="I37" s="194">
        <f t="shared" si="3"/>
        <v>460.53458298851695</v>
      </c>
      <c r="J37" s="194"/>
      <c r="K37" s="194">
        <f t="shared" si="3"/>
        <v>55885.99982362807</v>
      </c>
      <c r="L37" s="194"/>
      <c r="M37" s="194">
        <f t="shared" si="3"/>
        <v>9462.463285714286</v>
      </c>
      <c r="N37" s="194"/>
      <c r="O37" s="201">
        <f t="shared" si="3"/>
        <v>20428.200701528116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314558.1222529212</v>
      </c>
      <c r="H38" s="205">
        <f aca="true" t="shared" si="4" ref="H38:O38">IF(H37&gt;0,H37,0)</f>
        <v>37346.62414435167</v>
      </c>
      <c r="I38" s="205">
        <f t="shared" si="4"/>
        <v>460.53458298851695</v>
      </c>
      <c r="J38" s="206"/>
      <c r="K38" s="205">
        <f t="shared" si="4"/>
        <v>55885.99982362807</v>
      </c>
      <c r="L38" s="206"/>
      <c r="M38" s="205">
        <f t="shared" si="4"/>
        <v>9462.463285714286</v>
      </c>
      <c r="N38" s="206"/>
      <c r="O38" s="207">
        <f t="shared" si="4"/>
        <v>20428.200701528116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314558.1222529212</v>
      </c>
      <c r="H41" s="108">
        <f>H38</f>
        <v>37346.62414435167</v>
      </c>
      <c r="I41" s="108">
        <f>I38</f>
        <v>460.53458298851695</v>
      </c>
      <c r="J41" s="143"/>
      <c r="K41" s="108">
        <f>K38</f>
        <v>55885.99982362807</v>
      </c>
      <c r="L41" s="143"/>
      <c r="M41" s="108">
        <f>M38</f>
        <v>9462.463285714286</v>
      </c>
      <c r="N41" s="143"/>
      <c r="O41" s="108">
        <f>O38</f>
        <v>20428.200701528116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40210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2012-03-22T14:42:37Z</cp:lastPrinted>
  <dcterms:created xsi:type="dcterms:W3CDTF">1998-04-21T14:04:37Z</dcterms:created>
  <dcterms:modified xsi:type="dcterms:W3CDTF">2012-05-31T19:02:10Z</dcterms:modified>
  <cp:category/>
  <cp:version/>
  <cp:contentType/>
  <cp:contentStatus/>
</cp:coreProperties>
</file>