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737" activeTab="0"/>
  </bookViews>
  <sheets>
    <sheet name="Jun Nov 2015" sheetId="1" r:id="rId1"/>
    <sheet name="Inversiones" sheetId="2" r:id="rId2"/>
    <sheet name="USUARIOS" sheetId="3" r:id="rId3"/>
    <sheet name="ICM" sheetId="4" r:id="rId4"/>
    <sheet name="TASA FALLA 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3">'ICM'!$A$1:$K$34</definedName>
    <definedName name="_xlnm.Print_Area" localSheetId="1">'Inversiones'!$A$1:$J$55</definedName>
    <definedName name="_xlnm.Print_Area" localSheetId="0">'Jun Nov 2015'!$A$1:$L$38</definedName>
    <definedName name="_xlnm.Print_Area" localSheetId="4">'TASA FALLA '!$A$1:$V$106</definedName>
    <definedName name="_xlnm.Print_Area" localSheetId="2">'USUARIOS'!$A$1:$L$60</definedName>
    <definedName name="DD" localSheetId="4">'TASA FALLA '!DD</definedName>
    <definedName name="DD">[0]!DD</definedName>
    <definedName name="DDD" localSheetId="4">'TASA FALLA '!DDD</definedName>
    <definedName name="DDD">[0]!DDD</definedName>
    <definedName name="DISTROCUYO" localSheetId="4">'TASA FALLA '!DISTROCUYO</definedName>
    <definedName name="DISTROCUYO">[0]!DISTROCUYO</definedName>
    <definedName name="INICIO" localSheetId="1">'Inversiones'!INICIO</definedName>
    <definedName name="INICIO" localSheetId="0">'Jun Nov 2015'!INICIO</definedName>
    <definedName name="INICIO" localSheetId="4">'TASA FALLA '!INICIO</definedName>
    <definedName name="INICIO" localSheetId="2">'USUARIOS'!INICIO</definedName>
    <definedName name="INICIO">[0]!INICIO</definedName>
    <definedName name="INICIOTI" localSheetId="4">'TASA FALLA '!INICIOTI</definedName>
    <definedName name="INICIOTI">[0]!INICIOTI</definedName>
    <definedName name="LINEAS" localSheetId="1">'Inversiones'!LINEAS</definedName>
    <definedName name="LINEAS" localSheetId="0">'Jun Nov 2015'!LINEAS</definedName>
    <definedName name="LINEAS" localSheetId="4">'TASA FALLA '!LINEAS</definedName>
    <definedName name="LINEAS" localSheetId="2">'USUARIOS'!LINEAS</definedName>
    <definedName name="LINEAS">[0]!LINEAS</definedName>
    <definedName name="NAME_L" localSheetId="4">'TASA FALLA '!NAME_L</definedName>
    <definedName name="NAME_L">[0]!NAME_L</definedName>
    <definedName name="NAME_L_TI" localSheetId="4">'TASA FALLA '!NAME_L_TI</definedName>
    <definedName name="NAME_L_TI">[0]!NAME_L_TI</definedName>
    <definedName name="QITBA">#REF!</definedName>
    <definedName name="TRAN" localSheetId="4">'TASA FALLA '!TRAN</definedName>
    <definedName name="TRAN">[0]!TRAN</definedName>
    <definedName name="TRANSNOA" localSheetId="4">'TASA FALLA '!TRANSNOA</definedName>
    <definedName name="TRANSNOA">[0]!TRANSNOA</definedName>
    <definedName name="x" localSheetId="4">'TASA FALLA '!x</definedName>
    <definedName name="x">[0]!x</definedName>
    <definedName name="XX" localSheetId="4">'TASA FALLA 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<sst xmlns="http://schemas.openxmlformats.org/spreadsheetml/2006/main" count="135" uniqueCount="69">
  <si>
    <t xml:space="preserve">ENTE NACIONAL REGULADOR </t>
  </si>
  <si>
    <t>DE LA ELECTRICIDAD</t>
  </si>
  <si>
    <t>Sanciones duplicadas por tasa de falla &gt; 4 Sal. x año/100km.</t>
  </si>
  <si>
    <t>SISTEMA DE TRANSPORTE DE ENERGÍA ELÉCTRICA POR DISTRIBUCIÓN TRONCAL</t>
  </si>
  <si>
    <t>SISTEMA DE TRANSPORTE DE ENERGÍA ELÉCTRICA EN ALTA TENSIÓN</t>
  </si>
  <si>
    <t>Líneas</t>
  </si>
  <si>
    <t>Transformadores</t>
  </si>
  <si>
    <t>Salidas</t>
  </si>
  <si>
    <t>Reactivos</t>
  </si>
  <si>
    <t>Suma uxt</t>
  </si>
  <si>
    <t>Ut</t>
  </si>
  <si>
    <t>T</t>
  </si>
  <si>
    <t>Indisponibilidad media</t>
  </si>
  <si>
    <t>Indice Acta Acuerdo</t>
  </si>
  <si>
    <t>Destino</t>
  </si>
  <si>
    <t>Premios (Valor positivo + 50%)</t>
  </si>
  <si>
    <t>Tasa de falla Promedio</t>
  </si>
  <si>
    <t>Tasa de falla Acta Acuerdo</t>
  </si>
  <si>
    <t>INDISPONIBILIDADES FORZADAS DE LÍNEAS - TASA DE FALLA</t>
  </si>
  <si>
    <t>LÍNEAS</t>
  </si>
  <si>
    <t>U
[kV]</t>
  </si>
  <si>
    <t>Long.
[km]</t>
  </si>
  <si>
    <t xml:space="preserve">Longitud Total </t>
  </si>
  <si>
    <t xml:space="preserve">Indisponibilidades Forzadas </t>
  </si>
  <si>
    <t xml:space="preserve">TASA DE FALLA </t>
  </si>
  <si>
    <t>TASA DE FALLA</t>
  </si>
  <si>
    <t>Inversiones</t>
  </si>
  <si>
    <t>Usuarios</t>
  </si>
  <si>
    <t>MONTO TOTAL DESTINADO A USUARIOS</t>
  </si>
  <si>
    <t>ANEXO I</t>
  </si>
  <si>
    <t>SUPERVISIÓN</t>
  </si>
  <si>
    <t>ANEXO II</t>
  </si>
  <si>
    <t>ANEXO III</t>
  </si>
  <si>
    <t>ANEXO IV</t>
  </si>
  <si>
    <t>ANEXO V</t>
  </si>
  <si>
    <t>ANEXO VI</t>
  </si>
  <si>
    <t>Incentivos</t>
  </si>
  <si>
    <t>TRANSENER S.A.</t>
  </si>
  <si>
    <t>TOTAL DE SANCIONES, INCENTIVOS E ICM</t>
  </si>
  <si>
    <t>INDICES DE CALIDAD MEDIA</t>
  </si>
  <si>
    <t>SISTEMA DE TRANSPORTE DE ENERGÍA ELÉCTRICA EN ALTA TENSION</t>
  </si>
  <si>
    <t>CLASE</t>
  </si>
  <si>
    <t xml:space="preserve"> Valores Provisorios</t>
  </si>
  <si>
    <t>Salidas X Año / 100Km</t>
  </si>
  <si>
    <t>TASA DE FALLA MEDIA  - DESTINO</t>
  </si>
  <si>
    <t>TRANSPORTE DE ENERGÍA ELÉCTRICA EN ALTA TENSIÓN</t>
  </si>
  <si>
    <t>CONEXIÓN - SALIDAS</t>
  </si>
  <si>
    <t>REACTIVO</t>
  </si>
  <si>
    <t>TOTAL</t>
  </si>
  <si>
    <t>TRANSPORTISTAS INDEPENDIENTES</t>
  </si>
  <si>
    <t>SUPERVISION</t>
  </si>
  <si>
    <t>EQUIPO PROPIO</t>
  </si>
  <si>
    <t>T.T.I.I.</t>
  </si>
  <si>
    <t>Monto sanción ($)</t>
  </si>
  <si>
    <t>MONTO TOTAL DESTINADO A INVERSIONES ADICIONALES CONFORME EL PUNTO  6.1.3. DEL ACTA ACUERDO</t>
  </si>
  <si>
    <t>Res. ENRE Nº 91/15</t>
  </si>
  <si>
    <t xml:space="preserve">TOTAL </t>
  </si>
  <si>
    <t>JUNIO</t>
  </si>
  <si>
    <t>JULIO</t>
  </si>
  <si>
    <t>AGOSTO</t>
  </si>
  <si>
    <t>SEPTIEMBRE</t>
  </si>
  <si>
    <t>OCTUBRE</t>
  </si>
  <si>
    <t>NOVIEMBRE</t>
  </si>
  <si>
    <t>Junio - Noviembre de 2015</t>
  </si>
  <si>
    <t>Correspondiente al mes de noviembre de 2015</t>
  </si>
  <si>
    <t>CONEXIÓN - Transformador</t>
  </si>
  <si>
    <t>DAG</t>
  </si>
  <si>
    <t>TOTALES</t>
  </si>
  <si>
    <t>ANEXO XIII al Memorándum D.T.E.E.  N°   580  / 2016                       .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</si>
</sst>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#&quot;.&quot;#&quot;.-&quot;"/>
    <numFmt numFmtId="170" formatCode="#&quot;.&quot;#&quot;.&quot;#&quot;.-&quot;"/>
    <numFmt numFmtId="171" formatCode="0.0000000000"/>
    <numFmt numFmtId="172" formatCode="0.00000"/>
    <numFmt numFmtId="173" formatCode="0.0"/>
    <numFmt numFmtId="174" formatCode="&quot;$&quot;\ #,##0.00"/>
    <numFmt numFmtId="175" formatCode="0_)"/>
    <numFmt numFmtId="176" formatCode="0.0_)"/>
    <numFmt numFmtId="177" formatCode="0.0000000_)"/>
    <numFmt numFmtId="178" formatCode="#,##0.0000"/>
    <numFmt numFmtId="179" formatCode="0.00_)"/>
    <numFmt numFmtId="180" formatCode="&quot;$&quot;\ #,##0.000;&quot;$&quot;\ \-#,##0.000"/>
    <numFmt numFmtId="181" formatCode="#,##0.0"/>
    <numFmt numFmtId="182" formatCode="&quot;$&quot;#,##0.00\ ;&quot;$&quot;\-#,##0.00\ "/>
    <numFmt numFmtId="183" formatCode="0.000_)"/>
    <numFmt numFmtId="184" formatCode="#,##0;[Red]#,##0"/>
    <numFmt numFmtId="185" formatCode="#,##0.000000"/>
    <numFmt numFmtId="186" formatCode="[$$-409]#,##0.00_ ;\-[$$-409]#,##0.00\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000"/>
    <numFmt numFmtId="192" formatCode="0.000000"/>
    <numFmt numFmtId="193" formatCode="[$USS]\ #,##0.00;[$USS]\ \-#,##0.00"/>
    <numFmt numFmtId="194" formatCode="0.0000000"/>
  </numFmts>
  <fonts count="53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Arial"/>
      <family val="2"/>
    </font>
    <font>
      <b/>
      <u val="single"/>
      <sz val="18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i/>
      <sz val="11"/>
      <name val="Times New Roman"/>
      <family val="1"/>
    </font>
    <font>
      <sz val="18"/>
      <name val="Times New Roman"/>
      <family val="1"/>
    </font>
    <font>
      <sz val="11"/>
      <name val="MS Sans Serif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i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double"/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7" borderId="0" applyNumberFormat="0" applyBorder="0" applyAlignment="0" applyProtection="0"/>
    <xf numFmtId="0" fontId="39" fillId="9" borderId="1" applyNumberFormat="0" applyAlignment="0" applyProtection="0"/>
    <xf numFmtId="0" fontId="40" fillId="13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2" borderId="0" applyNumberFormat="0" applyBorder="0" applyAlignment="0" applyProtection="0"/>
    <xf numFmtId="0" fontId="44" fillId="3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1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47" fillId="9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15">
    <xf numFmtId="0" fontId="0" fillId="0" borderId="0" xfId="0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12" fillId="0" borderId="0" xfId="56" applyFont="1" applyAlignment="1">
      <alignment horizontal="right" vertical="top"/>
      <protection/>
    </xf>
    <xf numFmtId="0" fontId="13" fillId="0" borderId="0" xfId="56" applyFont="1" applyAlignment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0" fontId="4" fillId="0" borderId="0" xfId="56" applyFont="1">
      <alignment/>
      <protection/>
    </xf>
    <xf numFmtId="0" fontId="1" fillId="0" borderId="0" xfId="56">
      <alignment/>
      <protection/>
    </xf>
    <xf numFmtId="0" fontId="4" fillId="0" borderId="0" xfId="56" applyFont="1" applyAlignment="1">
      <alignment horizontal="centerContinuous"/>
      <protection/>
    </xf>
    <xf numFmtId="0" fontId="3" fillId="0" borderId="0" xfId="56" applyFont="1" applyFill="1" applyBorder="1" applyAlignment="1" applyProtection="1">
      <alignment horizontal="centerContinuous"/>
      <protection/>
    </xf>
    <xf numFmtId="0" fontId="7" fillId="0" borderId="0" xfId="56" applyNumberFormat="1" applyFont="1" applyAlignment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14" fillId="0" borderId="0" xfId="56" applyFont="1" applyFill="1" applyBorder="1" applyAlignment="1" applyProtection="1">
      <alignment horizontal="left"/>
      <protection/>
    </xf>
    <xf numFmtId="0" fontId="5" fillId="0" borderId="0" xfId="56" applyFont="1" applyBorder="1">
      <alignment/>
      <protection/>
    </xf>
    <xf numFmtId="0" fontId="11" fillId="0" borderId="0" xfId="56" applyFont="1">
      <alignment/>
      <protection/>
    </xf>
    <xf numFmtId="0" fontId="15" fillId="0" borderId="0" xfId="56" applyFont="1" applyBorder="1" applyAlignment="1">
      <alignment horizontal="centerContinuous"/>
      <protection/>
    </xf>
    <xf numFmtId="0" fontId="16" fillId="0" borderId="0" xfId="56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11" fillId="0" borderId="0" xfId="56" applyFont="1" applyBorder="1" applyAlignment="1">
      <alignment horizontal="centerContinuous"/>
      <protection/>
    </xf>
    <xf numFmtId="0" fontId="11" fillId="0" borderId="0" xfId="56" applyFont="1" applyBorder="1">
      <alignment/>
      <protection/>
    </xf>
    <xf numFmtId="0" fontId="4" fillId="0" borderId="0" xfId="56" applyFont="1" applyBorder="1">
      <alignment/>
      <protection/>
    </xf>
    <xf numFmtId="0" fontId="9" fillId="0" borderId="0" xfId="56" applyFont="1">
      <alignment/>
      <protection/>
    </xf>
    <xf numFmtId="0" fontId="17" fillId="0" borderId="0" xfId="56" applyFont="1">
      <alignment/>
      <protection/>
    </xf>
    <xf numFmtId="0" fontId="18" fillId="0" borderId="0" xfId="56" applyFont="1" applyBorder="1">
      <alignment/>
      <protection/>
    </xf>
    <xf numFmtId="0" fontId="17" fillId="0" borderId="0" xfId="56" applyFont="1" applyBorder="1">
      <alignment/>
      <protection/>
    </xf>
    <xf numFmtId="0" fontId="19" fillId="0" borderId="10" xfId="56" applyFont="1" applyBorder="1">
      <alignment/>
      <protection/>
    </xf>
    <xf numFmtId="0" fontId="19" fillId="0" borderId="11" xfId="54" applyFont="1" applyBorder="1">
      <alignment/>
      <protection/>
    </xf>
    <xf numFmtId="0" fontId="17" fillId="0" borderId="11" xfId="56" applyFont="1" applyBorder="1">
      <alignment/>
      <protection/>
    </xf>
    <xf numFmtId="0" fontId="17" fillId="0" borderId="12" xfId="56" applyFont="1" applyBorder="1">
      <alignment/>
      <protection/>
    </xf>
    <xf numFmtId="0" fontId="8" fillId="0" borderId="0" xfId="56" applyFont="1">
      <alignment/>
      <protection/>
    </xf>
    <xf numFmtId="0" fontId="10" fillId="0" borderId="13" xfId="56" applyFont="1" applyBorder="1" applyAlignment="1">
      <alignment horizontal="centerContinuous"/>
      <protection/>
    </xf>
    <xf numFmtId="0" fontId="1" fillId="0" borderId="0" xfId="56" applyNumberFormat="1" applyAlignment="1">
      <alignment horizontal="centerContinuous"/>
      <protection/>
    </xf>
    <xf numFmtId="0" fontId="8" fillId="0" borderId="0" xfId="56" applyNumberFormat="1" applyFont="1" applyAlignment="1">
      <alignment horizontal="centerContinuous"/>
      <protection/>
    </xf>
    <xf numFmtId="0" fontId="10" fillId="0" borderId="0" xfId="56" applyFont="1" applyBorder="1" applyAlignment="1">
      <alignment horizontal="centerContinuous"/>
      <protection/>
    </xf>
    <xf numFmtId="0" fontId="8" fillId="0" borderId="0" xfId="56" applyFont="1" applyBorder="1" applyAlignment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0" fontId="8" fillId="0" borderId="0" xfId="56" applyFont="1" applyBorder="1">
      <alignment/>
      <protection/>
    </xf>
    <xf numFmtId="0" fontId="8" fillId="0" borderId="13" xfId="56" applyFont="1" applyBorder="1">
      <alignment/>
      <protection/>
    </xf>
    <xf numFmtId="0" fontId="20" fillId="0" borderId="0" xfId="56" applyNumberFormat="1" applyFont="1" applyBorder="1" applyAlignment="1">
      <alignment horizontal="right"/>
      <protection/>
    </xf>
    <xf numFmtId="0" fontId="10" fillId="0" borderId="0" xfId="56" applyFont="1" applyBorder="1">
      <alignment/>
      <protection/>
    </xf>
    <xf numFmtId="0" fontId="8" fillId="0" borderId="14" xfId="56" applyFont="1" applyBorder="1">
      <alignment/>
      <protection/>
    </xf>
    <xf numFmtId="0" fontId="20" fillId="0" borderId="0" xfId="56" applyNumberFormat="1" applyFont="1" applyBorder="1" applyAlignment="1">
      <alignment horizontal="centerContinuous"/>
      <protection/>
    </xf>
    <xf numFmtId="0" fontId="1" fillId="0" borderId="0" xfId="56" applyAlignment="1">
      <alignment horizontal="centerContinuous"/>
      <protection/>
    </xf>
    <xf numFmtId="0" fontId="20" fillId="0" borderId="0" xfId="56" applyNumberFormat="1" applyFont="1" applyBorder="1" applyAlignment="1">
      <alignment horizontal="right"/>
      <protection/>
    </xf>
    <xf numFmtId="0" fontId="20" fillId="0" borderId="0" xfId="56" applyNumberFormat="1" applyFont="1" applyBorder="1" applyAlignment="1">
      <alignment/>
      <protection/>
    </xf>
    <xf numFmtId="0" fontId="4" fillId="0" borderId="13" xfId="56" applyFont="1" applyBorder="1">
      <alignment/>
      <protection/>
    </xf>
    <xf numFmtId="0" fontId="2" fillId="0" borderId="0" xfId="56" applyNumberFormat="1" applyFont="1" applyBorder="1" applyAlignment="1">
      <alignment horizontal="right"/>
      <protection/>
    </xf>
    <xf numFmtId="0" fontId="4" fillId="0" borderId="14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6" applyFont="1" applyBorder="1" applyAlignment="1">
      <alignment horizontal="center"/>
      <protection/>
    </xf>
    <xf numFmtId="0" fontId="21" fillId="0" borderId="0" xfId="56" applyNumberFormat="1" applyFont="1" applyBorder="1" applyAlignment="1">
      <alignment horizontal="left"/>
      <protection/>
    </xf>
    <xf numFmtId="0" fontId="17" fillId="0" borderId="15" xfId="56" applyFont="1" applyBorder="1">
      <alignment/>
      <protection/>
    </xf>
    <xf numFmtId="0" fontId="17" fillId="0" borderId="16" xfId="56" applyFont="1" applyBorder="1">
      <alignment/>
      <protection/>
    </xf>
    <xf numFmtId="0" fontId="17" fillId="0" borderId="17" xfId="56" applyFont="1" applyBorder="1">
      <alignment/>
      <protection/>
    </xf>
    <xf numFmtId="7" fontId="20" fillId="0" borderId="0" xfId="56" applyNumberFormat="1" applyFont="1" applyBorder="1">
      <alignment/>
      <protection/>
    </xf>
    <xf numFmtId="49" fontId="20" fillId="0" borderId="0" xfId="56" applyNumberFormat="1" applyFont="1" applyBorder="1" applyAlignment="1">
      <alignment/>
      <protection/>
    </xf>
    <xf numFmtId="49" fontId="20" fillId="0" borderId="0" xfId="56" applyNumberFormat="1" applyFont="1" applyBorder="1" applyAlignment="1">
      <alignment horizontal="right"/>
      <protection/>
    </xf>
    <xf numFmtId="7" fontId="8" fillId="0" borderId="0" xfId="56" applyNumberFormat="1" applyFont="1">
      <alignment/>
      <protection/>
    </xf>
    <xf numFmtId="0" fontId="15" fillId="0" borderId="0" xfId="0" applyFont="1" applyBorder="1" applyAlignment="1">
      <alignment horizontal="centerContinuous"/>
    </xf>
    <xf numFmtId="7" fontId="24" fillId="0" borderId="18" xfId="56" applyNumberFormat="1" applyFont="1" applyBorder="1" applyAlignment="1">
      <alignment horizontal="center" vertical="center"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20" fillId="0" borderId="0" xfId="57" applyFont="1" applyBorder="1">
      <alignment/>
      <protection/>
    </xf>
    <xf numFmtId="0" fontId="12" fillId="0" borderId="0" xfId="57" applyFont="1" applyAlignment="1">
      <alignment horizontal="right" vertical="top"/>
      <protection/>
    </xf>
    <xf numFmtId="0" fontId="13" fillId="0" borderId="0" xfId="57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4" fillId="0" borderId="0" xfId="57" applyFont="1">
      <alignment/>
      <protection/>
    </xf>
    <xf numFmtId="0" fontId="1" fillId="0" borderId="0" xfId="57">
      <alignment/>
      <protection/>
    </xf>
    <xf numFmtId="0" fontId="4" fillId="0" borderId="0" xfId="57" applyFont="1" applyAlignment="1">
      <alignment horizontal="centerContinuous"/>
      <protection/>
    </xf>
    <xf numFmtId="0" fontId="3" fillId="0" borderId="0" xfId="57" applyFont="1" applyFill="1" applyBorder="1" applyAlignment="1" applyProtection="1">
      <alignment horizontal="centerContinuous"/>
      <protection/>
    </xf>
    <xf numFmtId="0" fontId="7" fillId="0" borderId="0" xfId="57" applyNumberFormat="1" applyFont="1" applyAlignment="1">
      <alignment horizontal="left"/>
      <protection/>
    </xf>
    <xf numFmtId="0" fontId="7" fillId="0" borderId="0" xfId="57" applyFont="1">
      <alignment/>
      <protection/>
    </xf>
    <xf numFmtId="0" fontId="7" fillId="0" borderId="0" xfId="57" applyFont="1" applyBorder="1">
      <alignment/>
      <protection/>
    </xf>
    <xf numFmtId="0" fontId="14" fillId="0" borderId="0" xfId="57" applyFont="1" applyFill="1" applyBorder="1" applyAlignment="1" applyProtection="1">
      <alignment horizontal="left"/>
      <protection/>
    </xf>
    <xf numFmtId="0" fontId="5" fillId="0" borderId="0" xfId="57" applyFont="1" applyBorder="1">
      <alignment/>
      <protection/>
    </xf>
    <xf numFmtId="0" fontId="11" fillId="0" borderId="0" xfId="57" applyFont="1">
      <alignment/>
      <protection/>
    </xf>
    <xf numFmtId="0" fontId="15" fillId="0" borderId="0" xfId="57" applyFont="1" applyBorder="1" applyAlignment="1">
      <alignment horizontal="centerContinuous"/>
      <protection/>
    </xf>
    <xf numFmtId="0" fontId="16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11" fillId="0" borderId="0" xfId="57" applyFont="1" applyBorder="1" applyAlignment="1">
      <alignment horizontal="centerContinuous"/>
      <protection/>
    </xf>
    <xf numFmtId="0" fontId="11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9" fillId="0" borderId="0" xfId="57" applyFont="1">
      <alignment/>
      <protection/>
    </xf>
    <xf numFmtId="0" fontId="1" fillId="0" borderId="0" xfId="57" applyAlignment="1">
      <alignment horizontal="centerContinuous"/>
      <protection/>
    </xf>
    <xf numFmtId="0" fontId="25" fillId="0" borderId="0" xfId="57" applyFont="1" applyAlignment="1">
      <alignment horizontal="centerContinuous"/>
      <protection/>
    </xf>
    <xf numFmtId="0" fontId="17" fillId="0" borderId="0" xfId="57" applyFont="1">
      <alignment/>
      <protection/>
    </xf>
    <xf numFmtId="0" fontId="18" fillId="0" borderId="0" xfId="57" applyFont="1" applyBorder="1">
      <alignment/>
      <protection/>
    </xf>
    <xf numFmtId="0" fontId="17" fillId="0" borderId="0" xfId="57" applyFont="1" applyBorder="1">
      <alignment/>
      <protection/>
    </xf>
    <xf numFmtId="0" fontId="17" fillId="0" borderId="10" xfId="57" applyFont="1" applyBorder="1">
      <alignment/>
      <protection/>
    </xf>
    <xf numFmtId="0" fontId="17" fillId="0" borderId="11" xfId="57" applyFont="1" applyBorder="1">
      <alignment/>
      <protection/>
    </xf>
    <xf numFmtId="170" fontId="17" fillId="0" borderId="11" xfId="57" applyNumberFormat="1" applyFont="1" applyBorder="1">
      <alignment/>
      <protection/>
    </xf>
    <xf numFmtId="0" fontId="17" fillId="0" borderId="12" xfId="57" applyFont="1" applyBorder="1">
      <alignment/>
      <protection/>
    </xf>
    <xf numFmtId="0" fontId="8" fillId="0" borderId="0" xfId="57" applyFont="1">
      <alignment/>
      <protection/>
    </xf>
    <xf numFmtId="0" fontId="10" fillId="0" borderId="13" xfId="57" applyFont="1" applyBorder="1" applyAlignment="1">
      <alignment horizontal="centerContinuous"/>
      <protection/>
    </xf>
    <xf numFmtId="0" fontId="1" fillId="0" borderId="0" xfId="57" applyNumberFormat="1" applyBorder="1" applyAlignment="1">
      <alignment horizontal="centerContinuous"/>
      <protection/>
    </xf>
    <xf numFmtId="0" fontId="8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0" fontId="8" fillId="0" borderId="0" xfId="57" applyFont="1" applyBorder="1" applyAlignment="1">
      <alignment horizontal="centerContinuous"/>
      <protection/>
    </xf>
    <xf numFmtId="0" fontId="8" fillId="0" borderId="14" xfId="57" applyFont="1" applyBorder="1" applyAlignment="1">
      <alignment horizontal="centerContinuous"/>
      <protection/>
    </xf>
    <xf numFmtId="0" fontId="8" fillId="0" borderId="0" xfId="57" applyFont="1" applyBorder="1">
      <alignment/>
      <protection/>
    </xf>
    <xf numFmtId="0" fontId="8" fillId="0" borderId="13" xfId="57" applyFont="1" applyBorder="1">
      <alignment/>
      <protection/>
    </xf>
    <xf numFmtId="0" fontId="20" fillId="0" borderId="0" xfId="57" applyNumberFormat="1" applyFont="1" applyBorder="1" applyAlignment="1">
      <alignment horizontal="right"/>
      <protection/>
    </xf>
    <xf numFmtId="169" fontId="20" fillId="0" borderId="0" xfId="57" applyNumberFormat="1" applyFont="1" applyBorder="1" applyAlignment="1">
      <alignment horizontal="right"/>
      <protection/>
    </xf>
    <xf numFmtId="170" fontId="8" fillId="0" borderId="0" xfId="57" applyNumberFormat="1" applyFont="1" applyBorder="1">
      <alignment/>
      <protection/>
    </xf>
    <xf numFmtId="0" fontId="10" fillId="0" borderId="0" xfId="57" applyFont="1" applyBorder="1">
      <alignment/>
      <protection/>
    </xf>
    <xf numFmtId="0" fontId="8" fillId="0" borderId="14" xfId="57" applyFont="1" applyBorder="1">
      <alignment/>
      <protection/>
    </xf>
    <xf numFmtId="0" fontId="20" fillId="0" borderId="0" xfId="57" applyNumberFormat="1" applyFont="1" applyBorder="1" applyAlignment="1">
      <alignment horizontal="right"/>
      <protection/>
    </xf>
    <xf numFmtId="170" fontId="20" fillId="0" borderId="0" xfId="57" applyNumberFormat="1" applyFont="1" applyBorder="1">
      <alignment/>
      <protection/>
    </xf>
    <xf numFmtId="7" fontId="20" fillId="0" borderId="0" xfId="57" applyNumberFormat="1" applyFont="1" applyBorder="1" applyAlignment="1">
      <alignment horizontal="right"/>
      <protection/>
    </xf>
    <xf numFmtId="0" fontId="4" fillId="0" borderId="13" xfId="57" applyFont="1" applyBorder="1">
      <alignment/>
      <protection/>
    </xf>
    <xf numFmtId="0" fontId="20" fillId="0" borderId="19" xfId="57" applyNumberFormat="1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8" fillId="0" borderId="19" xfId="57" applyNumberFormat="1" applyFont="1" applyBorder="1" applyAlignment="1">
      <alignment horizontal="center"/>
      <protection/>
    </xf>
    <xf numFmtId="168" fontId="8" fillId="0" borderId="19" xfId="57" applyNumberFormat="1" applyFont="1" applyBorder="1" applyAlignment="1">
      <alignment horizontal="center"/>
      <protection/>
    </xf>
    <xf numFmtId="171" fontId="20" fillId="0" borderId="19" xfId="57" applyNumberFormat="1" applyFont="1" applyBorder="1" applyAlignment="1">
      <alignment horizontal="center"/>
      <protection/>
    </xf>
    <xf numFmtId="172" fontId="20" fillId="0" borderId="19" xfId="57" applyNumberFormat="1" applyFont="1" applyBorder="1" applyAlignment="1">
      <alignment horizontal="center"/>
      <protection/>
    </xf>
    <xf numFmtId="0" fontId="26" fillId="0" borderId="0" xfId="57" applyFont="1" applyBorder="1" applyAlignment="1">
      <alignment horizontal="center"/>
      <protection/>
    </xf>
    <xf numFmtId="0" fontId="17" fillId="0" borderId="13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17" xfId="57" applyFont="1" applyBorder="1">
      <alignment/>
      <protection/>
    </xf>
    <xf numFmtId="7" fontId="24" fillId="0" borderId="0" xfId="56" applyNumberFormat="1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/>
      <protection/>
    </xf>
    <xf numFmtId="0" fontId="14" fillId="0" borderId="0" xfId="56" applyFont="1" applyFill="1" applyBorder="1" applyAlignment="1" applyProtection="1">
      <alignment horizontal="center"/>
      <protection/>
    </xf>
    <xf numFmtId="7" fontId="20" fillId="0" borderId="0" xfId="56" applyNumberFormat="1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7" fontId="20" fillId="0" borderId="0" xfId="56" applyNumberFormat="1" applyFont="1" applyBorder="1" applyAlignment="1">
      <alignment horizontal="center" vertical="center"/>
      <protection/>
    </xf>
    <xf numFmtId="7" fontId="20" fillId="0" borderId="20" xfId="56" applyNumberFormat="1" applyFont="1" applyBorder="1" applyAlignment="1">
      <alignment horizontal="center" vertical="center"/>
      <protection/>
    </xf>
    <xf numFmtId="0" fontId="4" fillId="0" borderId="20" xfId="56" applyFont="1" applyBorder="1" applyAlignment="1">
      <alignment horizontal="center" vertical="center"/>
      <protection/>
    </xf>
    <xf numFmtId="0" fontId="8" fillId="0" borderId="20" xfId="56" applyFont="1" applyBorder="1" applyAlignment="1">
      <alignment horizontal="center" vertical="center"/>
      <protection/>
    </xf>
    <xf numFmtId="49" fontId="20" fillId="0" borderId="21" xfId="56" applyNumberFormat="1" applyFont="1" applyBorder="1" applyAlignment="1">
      <alignment/>
      <protection/>
    </xf>
    <xf numFmtId="0" fontId="8" fillId="0" borderId="22" xfId="56" applyFont="1" applyBorder="1">
      <alignment/>
      <protection/>
    </xf>
    <xf numFmtId="49" fontId="20" fillId="0" borderId="23" xfId="56" applyNumberFormat="1" applyFont="1" applyBorder="1" applyAlignment="1">
      <alignment horizontal="right"/>
      <protection/>
    </xf>
    <xf numFmtId="49" fontId="20" fillId="0" borderId="23" xfId="56" applyNumberFormat="1" applyFont="1" applyBorder="1" applyAlignment="1">
      <alignment/>
      <protection/>
    </xf>
    <xf numFmtId="0" fontId="4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49" fontId="20" fillId="0" borderId="24" xfId="56" applyNumberFormat="1" applyFont="1" applyBorder="1" applyAlignment="1">
      <alignment/>
      <protection/>
    </xf>
    <xf numFmtId="0" fontId="8" fillId="0" borderId="25" xfId="56" applyFont="1" applyBorder="1">
      <alignment/>
      <protection/>
    </xf>
    <xf numFmtId="0" fontId="28" fillId="0" borderId="23" xfId="56" applyFont="1" applyBorder="1" applyAlignment="1">
      <alignment horizontal="center"/>
      <protection/>
    </xf>
    <xf numFmtId="0" fontId="8" fillId="0" borderId="26" xfId="56" applyFont="1" applyBorder="1" applyAlignment="1">
      <alignment horizontal="center"/>
      <protection/>
    </xf>
    <xf numFmtId="0" fontId="10" fillId="0" borderId="23" xfId="56" applyFont="1" applyBorder="1" applyAlignment="1">
      <alignment horizontal="center"/>
      <protection/>
    </xf>
    <xf numFmtId="7" fontId="20" fillId="0" borderId="27" xfId="56" applyNumberFormat="1" applyFont="1" applyBorder="1" applyAlignment="1">
      <alignment horizontal="center" vertical="center"/>
      <protection/>
    </xf>
    <xf numFmtId="7" fontId="20" fillId="0" borderId="28" xfId="56" applyNumberFormat="1" applyFont="1" applyBorder="1" applyAlignment="1">
      <alignment horizontal="center" vertical="center"/>
      <protection/>
    </xf>
    <xf numFmtId="0" fontId="1" fillId="0" borderId="0" xfId="56" applyBorder="1" applyAlignment="1">
      <alignment horizontal="centerContinuous"/>
      <protection/>
    </xf>
    <xf numFmtId="174" fontId="20" fillId="0" borderId="29" xfId="56" applyNumberFormat="1" applyFont="1" applyBorder="1" applyAlignment="1">
      <alignment horizontal="center" vertical="center"/>
      <protection/>
    </xf>
    <xf numFmtId="174" fontId="20" fillId="0" borderId="30" xfId="56" applyNumberFormat="1" applyFont="1" applyBorder="1" applyAlignment="1">
      <alignment horizontal="center" vertical="center"/>
      <protection/>
    </xf>
    <xf numFmtId="174" fontId="20" fillId="0" borderId="31" xfId="56" applyNumberFormat="1" applyFont="1" applyBorder="1" applyAlignment="1">
      <alignment horizontal="center" vertical="center"/>
      <protection/>
    </xf>
    <xf numFmtId="0" fontId="30" fillId="0" borderId="0" xfId="57" applyFont="1" applyAlignment="1">
      <alignment horizontal="right" vertical="top"/>
      <protection/>
    </xf>
    <xf numFmtId="0" fontId="4" fillId="0" borderId="0" xfId="57" applyFont="1" applyAlignment="1">
      <alignment/>
      <protection/>
    </xf>
    <xf numFmtId="0" fontId="6" fillId="0" borderId="0" xfId="57" applyFont="1" applyAlignment="1">
      <alignment horizontal="centerContinuous"/>
      <protection/>
    </xf>
    <xf numFmtId="0" fontId="5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7" fillId="0" borderId="0" xfId="57" applyFont="1" applyAlignment="1">
      <alignment/>
      <protection/>
    </xf>
    <xf numFmtId="0" fontId="27" fillId="0" borderId="0" xfId="57" applyFont="1">
      <alignment/>
      <protection/>
    </xf>
    <xf numFmtId="0" fontId="27" fillId="0" borderId="0" xfId="57" applyFont="1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27" fillId="0" borderId="0" xfId="57" applyFont="1" applyAlignment="1">
      <alignment/>
      <protection/>
    </xf>
    <xf numFmtId="0" fontId="17" fillId="0" borderId="0" xfId="57" applyFont="1" applyAlignment="1">
      <alignment horizontal="centerContinuous"/>
      <protection/>
    </xf>
    <xf numFmtId="0" fontId="17" fillId="0" borderId="0" xfId="57" applyFont="1" applyAlignment="1">
      <alignment/>
      <protection/>
    </xf>
    <xf numFmtId="0" fontId="31" fillId="0" borderId="0" xfId="57" applyFont="1">
      <alignment/>
      <protection/>
    </xf>
    <xf numFmtId="0" fontId="31" fillId="0" borderId="0" xfId="57" applyFont="1" applyAlignment="1">
      <alignment/>
      <protection/>
    </xf>
    <xf numFmtId="0" fontId="17" fillId="0" borderId="10" xfId="57" applyFont="1" applyBorder="1" applyAlignment="1">
      <alignment horizontal="centerContinuous"/>
      <protection/>
    </xf>
    <xf numFmtId="0" fontId="17" fillId="0" borderId="11" xfId="57" applyFont="1" applyBorder="1" applyAlignment="1">
      <alignment horizontal="centerContinuous"/>
      <protection/>
    </xf>
    <xf numFmtId="0" fontId="17" fillId="0" borderId="12" xfId="57" applyFont="1" applyBorder="1" applyAlignment="1">
      <alignment horizontal="centerContinuous"/>
      <protection/>
    </xf>
    <xf numFmtId="0" fontId="17" fillId="0" borderId="0" xfId="57" applyFont="1" applyBorder="1" applyAlignment="1">
      <alignment horizontal="centerContinuous"/>
      <protection/>
    </xf>
    <xf numFmtId="0" fontId="17" fillId="0" borderId="14" xfId="57" applyFont="1" applyBorder="1" applyAlignment="1">
      <alignment/>
      <protection/>
    </xf>
    <xf numFmtId="0" fontId="17" fillId="0" borderId="14" xfId="57" applyFont="1" applyBorder="1">
      <alignment/>
      <protection/>
    </xf>
    <xf numFmtId="0" fontId="32" fillId="0" borderId="0" xfId="57" applyFont="1" applyAlignment="1">
      <alignment horizontal="center" vertical="center"/>
      <protection/>
    </xf>
    <xf numFmtId="0" fontId="32" fillId="0" borderId="13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 wrapText="1"/>
      <protection/>
    </xf>
    <xf numFmtId="17" fontId="32" fillId="0" borderId="18" xfId="57" applyNumberFormat="1" applyFont="1" applyBorder="1" applyAlignment="1">
      <alignment horizontal="center" vertical="center"/>
      <protection/>
    </xf>
    <xf numFmtId="0" fontId="32" fillId="0" borderId="14" xfId="57" applyFont="1" applyBorder="1" applyAlignment="1">
      <alignment horizontal="center" vertical="center"/>
      <protection/>
    </xf>
    <xf numFmtId="0" fontId="33" fillId="0" borderId="0" xfId="57" applyFont="1" applyAlignment="1">
      <alignment vertical="center"/>
      <protection/>
    </xf>
    <xf numFmtId="0" fontId="33" fillId="0" borderId="13" xfId="57" applyFont="1" applyBorder="1" applyAlignment="1">
      <alignment vertical="center"/>
      <protection/>
    </xf>
    <xf numFmtId="0" fontId="33" fillId="0" borderId="32" xfId="57" applyFont="1" applyBorder="1" applyAlignment="1">
      <alignment vertical="center"/>
      <protection/>
    </xf>
    <xf numFmtId="0" fontId="33" fillId="0" borderId="33" xfId="57" applyFont="1" applyBorder="1" applyAlignment="1">
      <alignment vertical="center"/>
      <protection/>
    </xf>
    <xf numFmtId="0" fontId="33" fillId="4" borderId="33" xfId="57" applyFont="1" applyFill="1" applyBorder="1" applyAlignment="1">
      <alignment vertical="center"/>
      <protection/>
    </xf>
    <xf numFmtId="0" fontId="33" fillId="0" borderId="34" xfId="57" applyFont="1" applyBorder="1" applyAlignment="1">
      <alignment vertical="center"/>
      <protection/>
    </xf>
    <xf numFmtId="0" fontId="33" fillId="0" borderId="14" xfId="57" applyFont="1" applyBorder="1" applyAlignment="1">
      <alignment vertical="center"/>
      <protection/>
    </xf>
    <xf numFmtId="0" fontId="33" fillId="1" borderId="35" xfId="57" applyFont="1" applyFill="1" applyBorder="1" applyAlignment="1">
      <alignment horizontal="center" vertical="center"/>
      <protection/>
    </xf>
    <xf numFmtId="0" fontId="33" fillId="1" borderId="33" xfId="57" applyFont="1" applyFill="1" applyBorder="1" applyAlignment="1">
      <alignment horizontal="center" vertical="center"/>
      <protection/>
    </xf>
    <xf numFmtId="0" fontId="33" fillId="0" borderId="36" xfId="57" applyFont="1" applyBorder="1" applyAlignment="1">
      <alignment vertical="center"/>
      <protection/>
    </xf>
    <xf numFmtId="0" fontId="33" fillId="0" borderId="37" xfId="57" applyFont="1" applyBorder="1" applyAlignment="1">
      <alignment horizontal="center" vertical="center"/>
      <protection/>
    </xf>
    <xf numFmtId="0" fontId="33" fillId="0" borderId="38" xfId="57" applyFont="1" applyBorder="1" applyAlignment="1">
      <alignment horizontal="center" vertical="center"/>
      <protection/>
    </xf>
    <xf numFmtId="0" fontId="33" fillId="1" borderId="37" xfId="57" applyFont="1" applyFill="1" applyBorder="1" applyAlignment="1">
      <alignment horizontal="center" vertical="center"/>
      <protection/>
    </xf>
    <xf numFmtId="0" fontId="33" fillId="1" borderId="38" xfId="57" applyFont="1" applyFill="1" applyBorder="1" applyAlignment="1">
      <alignment horizontal="center" vertical="center"/>
      <protection/>
    </xf>
    <xf numFmtId="0" fontId="33" fillId="0" borderId="39" xfId="57" applyFont="1" applyBorder="1" applyAlignment="1">
      <alignment horizontal="center" vertical="center"/>
      <protection/>
    </xf>
    <xf numFmtId="0" fontId="33" fillId="0" borderId="40" xfId="57" applyFont="1" applyBorder="1" applyAlignment="1">
      <alignment horizontal="center" vertical="center"/>
      <protection/>
    </xf>
    <xf numFmtId="0" fontId="33" fillId="4" borderId="4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vertical="center"/>
      <protection/>
    </xf>
    <xf numFmtId="0" fontId="34" fillId="0" borderId="0" xfId="57" applyFont="1" applyFill="1" applyBorder="1" applyAlignment="1">
      <alignment horizontal="right" vertical="center"/>
      <protection/>
    </xf>
    <xf numFmtId="173" fontId="34" fillId="0" borderId="18" xfId="57" applyNumberFormat="1" applyFont="1" applyFill="1" applyBorder="1" applyAlignment="1">
      <alignment horizontal="center" vertical="center"/>
      <protection/>
    </xf>
    <xf numFmtId="0" fontId="33" fillId="0" borderId="41" xfId="57" applyFont="1" applyFill="1" applyBorder="1" applyAlignment="1">
      <alignment horizontal="center" vertical="center"/>
      <protection/>
    </xf>
    <xf numFmtId="0" fontId="33" fillId="0" borderId="42" xfId="57" applyFont="1" applyFill="1" applyBorder="1" applyAlignment="1">
      <alignment horizontal="center" vertical="center"/>
      <protection/>
    </xf>
    <xf numFmtId="0" fontId="33" fillId="0" borderId="0" xfId="57" applyFont="1" applyBorder="1" applyAlignment="1">
      <alignment horizontal="center" vertical="center"/>
      <protection/>
    </xf>
    <xf numFmtId="0" fontId="33" fillId="0" borderId="0" xfId="57" applyFont="1" applyBorder="1" applyAlignment="1">
      <alignment vertical="center"/>
      <protection/>
    </xf>
    <xf numFmtId="0" fontId="33" fillId="0" borderId="0" xfId="57" applyFont="1" applyBorder="1" applyAlignment="1">
      <alignment horizontal="right" vertical="center"/>
      <protection/>
    </xf>
    <xf numFmtId="0" fontId="34" fillId="0" borderId="0" xfId="57" applyFont="1" applyBorder="1" applyAlignment="1">
      <alignment horizontal="right" vertical="center"/>
      <protection/>
    </xf>
    <xf numFmtId="0" fontId="33" fillId="0" borderId="18" xfId="57" applyFont="1" applyBorder="1" applyAlignment="1">
      <alignment horizontal="center" vertical="center"/>
      <protection/>
    </xf>
    <xf numFmtId="2" fontId="34" fillId="18" borderId="18" xfId="57" applyNumberFormat="1" applyFont="1" applyFill="1" applyBorder="1" applyAlignment="1">
      <alignment horizontal="center" vertical="center"/>
      <protection/>
    </xf>
    <xf numFmtId="0" fontId="4" fillId="0" borderId="13" xfId="57" applyFont="1" applyBorder="1" applyAlignment="1">
      <alignment vertical="center"/>
      <protection/>
    </xf>
    <xf numFmtId="0" fontId="4" fillId="0" borderId="0" xfId="55" applyFont="1" applyBorder="1" applyAlignment="1">
      <alignment horizontal="left" vertical="center"/>
      <protection/>
    </xf>
    <xf numFmtId="0" fontId="4" fillId="0" borderId="0" xfId="57" applyFont="1" applyBorder="1" applyAlignment="1">
      <alignment horizontal="right" vertical="center"/>
      <protection/>
    </xf>
    <xf numFmtId="0" fontId="2" fillId="0" borderId="0" xfId="57" applyFont="1" applyBorder="1" applyAlignment="1">
      <alignment horizontal="right" vertical="center"/>
      <protection/>
    </xf>
    <xf numFmtId="2" fontId="2" fillId="0" borderId="0" xfId="57" applyNumberFormat="1" applyFont="1" applyFill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26" fillId="19" borderId="43" xfId="57" applyFont="1" applyFill="1" applyBorder="1" applyAlignment="1" applyProtection="1">
      <alignment horizontal="right"/>
      <protection/>
    </xf>
    <xf numFmtId="0" fontId="4" fillId="0" borderId="0" xfId="57" applyFont="1" applyFill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17" fillId="0" borderId="15" xfId="57" applyFont="1" applyBorder="1">
      <alignment/>
      <protection/>
    </xf>
    <xf numFmtId="0" fontId="17" fillId="0" borderId="16" xfId="57" applyFont="1" applyBorder="1" applyAlignment="1">
      <alignment horizontal="center"/>
      <protection/>
    </xf>
    <xf numFmtId="0" fontId="17" fillId="0" borderId="16" xfId="57" applyFont="1" applyBorder="1">
      <alignment/>
      <protection/>
    </xf>
    <xf numFmtId="0" fontId="17" fillId="0" borderId="17" xfId="57" applyFont="1" applyBorder="1">
      <alignment/>
      <protection/>
    </xf>
    <xf numFmtId="0" fontId="4" fillId="0" borderId="0" xfId="57" applyFont="1" applyAlignment="1">
      <alignment horizontal="center"/>
      <protection/>
    </xf>
    <xf numFmtId="2" fontId="4" fillId="0" borderId="0" xfId="57" applyNumberFormat="1" applyFont="1" applyBorder="1" applyAlignment="1">
      <alignment horizontal="center"/>
      <protection/>
    </xf>
    <xf numFmtId="168" fontId="4" fillId="0" borderId="0" xfId="57" applyNumberFormat="1" applyFont="1" applyBorder="1" applyAlignment="1">
      <alignment horizontal="center"/>
      <protection/>
    </xf>
    <xf numFmtId="49" fontId="24" fillId="0" borderId="0" xfId="56" applyNumberFormat="1" applyFont="1" applyBorder="1" applyAlignment="1">
      <alignment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NumberFormat="1" applyFont="1" applyBorder="1" applyAlignment="1">
      <alignment/>
      <protection/>
    </xf>
    <xf numFmtId="7" fontId="4" fillId="0" borderId="0" xfId="56" applyNumberFormat="1" applyFont="1">
      <alignment/>
      <protection/>
    </xf>
    <xf numFmtId="0" fontId="24" fillId="0" borderId="0" xfId="56" applyFont="1" applyBorder="1">
      <alignment/>
      <protection/>
    </xf>
    <xf numFmtId="0" fontId="35" fillId="0" borderId="0" xfId="56" applyFont="1" applyBorder="1">
      <alignment/>
      <protection/>
    </xf>
    <xf numFmtId="0" fontId="31" fillId="0" borderId="13" xfId="56" applyFont="1" applyBorder="1">
      <alignment/>
      <protection/>
    </xf>
    <xf numFmtId="0" fontId="24" fillId="0" borderId="41" xfId="56" applyFont="1" applyBorder="1" applyAlignment="1">
      <alignment horizontal="center"/>
      <protection/>
    </xf>
    <xf numFmtId="0" fontId="11" fillId="0" borderId="42" xfId="56" applyFont="1" applyBorder="1">
      <alignment/>
      <protection/>
    </xf>
    <xf numFmtId="0" fontId="31" fillId="0" borderId="14" xfId="56" applyFont="1" applyBorder="1">
      <alignment/>
      <protection/>
    </xf>
    <xf numFmtId="0" fontId="11" fillId="0" borderId="13" xfId="56" applyFont="1" applyBorder="1">
      <alignment/>
      <protection/>
    </xf>
    <xf numFmtId="0" fontId="11" fillId="0" borderId="14" xfId="56" applyFont="1" applyBorder="1">
      <alignment/>
      <protection/>
    </xf>
    <xf numFmtId="0" fontId="24" fillId="0" borderId="0" xfId="56" applyNumberFormat="1" applyFont="1" applyBorder="1" applyAlignment="1">
      <alignment horizontal="right"/>
      <protection/>
    </xf>
    <xf numFmtId="0" fontId="16" fillId="0" borderId="0" xfId="56" applyFont="1">
      <alignment/>
      <protection/>
    </xf>
    <xf numFmtId="4" fontId="4" fillId="0" borderId="0" xfId="56" applyNumberFormat="1" applyFont="1">
      <alignment/>
      <protection/>
    </xf>
    <xf numFmtId="4" fontId="4" fillId="0" borderId="0" xfId="0" applyNumberFormat="1" applyFont="1" applyAlignment="1">
      <alignment/>
    </xf>
    <xf numFmtId="192" fontId="20" fillId="0" borderId="19" xfId="57" applyNumberFormat="1" applyFont="1" applyBorder="1" applyAlignment="1">
      <alignment horizontal="center"/>
      <protection/>
    </xf>
    <xf numFmtId="7" fontId="24" fillId="0" borderId="37" xfId="56" applyNumberFormat="1" applyFont="1" applyBorder="1" applyAlignment="1">
      <alignment horizontal="center"/>
      <protection/>
    </xf>
    <xf numFmtId="7" fontId="24" fillId="0" borderId="19" xfId="56" applyNumberFormat="1" applyFont="1" applyBorder="1" applyAlignment="1">
      <alignment horizontal="center"/>
      <protection/>
    </xf>
    <xf numFmtId="7" fontId="24" fillId="0" borderId="44" xfId="56" applyNumberFormat="1" applyFont="1" applyBorder="1" applyAlignment="1">
      <alignment horizontal="center"/>
      <protection/>
    </xf>
    <xf numFmtId="0" fontId="8" fillId="0" borderId="30" xfId="56" applyFont="1" applyBorder="1">
      <alignment/>
      <protection/>
    </xf>
    <xf numFmtId="0" fontId="8" fillId="0" borderId="45" xfId="56" applyFont="1" applyBorder="1">
      <alignment/>
      <protection/>
    </xf>
    <xf numFmtId="0" fontId="8" fillId="0" borderId="20" xfId="56" applyFont="1" applyBorder="1">
      <alignment/>
      <protection/>
    </xf>
    <xf numFmtId="7" fontId="24" fillId="0" borderId="30" xfId="56" applyNumberFormat="1" applyFont="1" applyBorder="1">
      <alignment/>
      <protection/>
    </xf>
    <xf numFmtId="7" fontId="24" fillId="0" borderId="45" xfId="56" applyNumberFormat="1" applyFont="1" applyBorder="1">
      <alignment/>
      <protection/>
    </xf>
    <xf numFmtId="7" fontId="24" fillId="0" borderId="20" xfId="56" applyNumberFormat="1" applyFont="1" applyBorder="1">
      <alignment/>
      <protection/>
    </xf>
    <xf numFmtId="0" fontId="24" fillId="0" borderId="31" xfId="56" applyFont="1" applyBorder="1">
      <alignment/>
      <protection/>
    </xf>
    <xf numFmtId="0" fontId="24" fillId="0" borderId="46" xfId="56" applyFont="1" applyBorder="1">
      <alignment/>
      <protection/>
    </xf>
    <xf numFmtId="0" fontId="24" fillId="0" borderId="28" xfId="56" applyFont="1" applyBorder="1">
      <alignment/>
      <protection/>
    </xf>
    <xf numFmtId="7" fontId="24" fillId="0" borderId="47" xfId="56" applyNumberFormat="1" applyFont="1" applyBorder="1" applyAlignment="1">
      <alignment horizontal="center"/>
      <protection/>
    </xf>
    <xf numFmtId="7" fontId="24" fillId="0" borderId="48" xfId="56" applyNumberFormat="1" applyFont="1" applyBorder="1" applyAlignment="1">
      <alignment horizontal="center"/>
      <protection/>
    </xf>
    <xf numFmtId="7" fontId="24" fillId="0" borderId="49" xfId="56" applyNumberFormat="1" applyFont="1" applyBorder="1" applyAlignment="1">
      <alignment horizontal="center"/>
      <protection/>
    </xf>
    <xf numFmtId="2" fontId="20" fillId="0" borderId="42" xfId="57" applyNumberFormat="1" applyFont="1" applyBorder="1" applyAlignment="1">
      <alignment horizontal="center" vertical="center"/>
      <protection/>
    </xf>
    <xf numFmtId="174" fontId="8" fillId="0" borderId="0" xfId="56" applyNumberFormat="1" applyFont="1">
      <alignment/>
      <protection/>
    </xf>
    <xf numFmtId="14" fontId="8" fillId="0" borderId="0" xfId="57" applyNumberFormat="1" applyFont="1">
      <alignment/>
      <protection/>
    </xf>
    <xf numFmtId="0" fontId="25" fillId="0" borderId="0" xfId="56" applyFont="1" applyBorder="1" applyAlignment="1">
      <alignment horizontal="centerContinuous"/>
      <protection/>
    </xf>
    <xf numFmtId="0" fontId="35" fillId="0" borderId="13" xfId="56" applyFont="1" applyBorder="1" applyAlignment="1">
      <alignment horizontal="centerContinuous"/>
      <protection/>
    </xf>
    <xf numFmtId="0" fontId="11" fillId="0" borderId="0" xfId="56" applyNumberFormat="1" applyFont="1" applyAlignment="1">
      <alignment horizontal="centerContinuous"/>
      <protection/>
    </xf>
    <xf numFmtId="0" fontId="35" fillId="0" borderId="0" xfId="56" applyFont="1" applyBorder="1" applyAlignment="1">
      <alignment horizontal="centerContinuous"/>
      <protection/>
    </xf>
    <xf numFmtId="0" fontId="24" fillId="0" borderId="0" xfId="56" applyNumberFormat="1" applyFont="1" applyBorder="1" applyAlignment="1">
      <alignment horizontal="right"/>
      <protection/>
    </xf>
    <xf numFmtId="0" fontId="24" fillId="0" borderId="0" xfId="56" applyNumberFormat="1" applyFont="1" applyBorder="1" applyAlignment="1">
      <alignment horizontal="centerContinuous"/>
      <protection/>
    </xf>
    <xf numFmtId="49" fontId="24" fillId="0" borderId="0" xfId="56" applyNumberFormat="1" applyFont="1" applyBorder="1" applyAlignment="1">
      <alignment/>
      <protection/>
    </xf>
    <xf numFmtId="7" fontId="24" fillId="0" borderId="0" xfId="56" applyNumberFormat="1" applyFont="1" applyBorder="1">
      <alignment/>
      <protection/>
    </xf>
    <xf numFmtId="49" fontId="24" fillId="0" borderId="0" xfId="56" applyNumberFormat="1" applyFont="1" applyBorder="1" applyAlignment="1">
      <alignment horizontal="right"/>
      <protection/>
    </xf>
    <xf numFmtId="49" fontId="20" fillId="0" borderId="0" xfId="56" applyNumberFormat="1" applyFont="1" applyBorder="1" applyAlignment="1">
      <alignment/>
      <protection/>
    </xf>
    <xf numFmtId="174" fontId="17" fillId="0" borderId="0" xfId="56" applyNumberFormat="1" applyFont="1">
      <alignment/>
      <protection/>
    </xf>
    <xf numFmtId="0" fontId="8" fillId="0" borderId="23" xfId="56" applyFont="1" applyBorder="1" applyAlignment="1">
      <alignment horizontal="center"/>
      <protection/>
    </xf>
    <xf numFmtId="169" fontId="24" fillId="0" borderId="0" xfId="0" applyNumberFormat="1" applyFont="1" applyBorder="1" applyAlignment="1">
      <alignment horizontal="center"/>
    </xf>
    <xf numFmtId="0" fontId="10" fillId="0" borderId="21" xfId="56" applyFont="1" applyBorder="1" applyAlignment="1">
      <alignment horizontal="center"/>
      <protection/>
    </xf>
    <xf numFmtId="49" fontId="24" fillId="0" borderId="0" xfId="56" applyNumberFormat="1" applyFont="1" applyBorder="1" applyAlignment="1">
      <alignment horizontal="right"/>
      <protection/>
    </xf>
    <xf numFmtId="0" fontId="4" fillId="0" borderId="11" xfId="56" applyFont="1" applyBorder="1">
      <alignment/>
      <protection/>
    </xf>
    <xf numFmtId="0" fontId="8" fillId="0" borderId="13" xfId="56" applyFont="1" applyBorder="1" applyAlignment="1">
      <alignment vertical="center"/>
      <protection/>
    </xf>
    <xf numFmtId="0" fontId="20" fillId="0" borderId="0" xfId="56" applyNumberFormat="1" applyFont="1" applyBorder="1" applyAlignment="1">
      <alignment horizontal="right" vertical="center"/>
      <protection/>
    </xf>
    <xf numFmtId="0" fontId="1" fillId="0" borderId="0" xfId="56" applyAlignment="1">
      <alignment vertical="center"/>
      <protection/>
    </xf>
    <xf numFmtId="7" fontId="24" fillId="0" borderId="48" xfId="0" applyNumberFormat="1" applyFont="1" applyBorder="1" applyAlignment="1">
      <alignment horizontal="center" vertical="center"/>
    </xf>
    <xf numFmtId="0" fontId="8" fillId="0" borderId="14" xfId="56" applyFont="1" applyBorder="1" applyAlignment="1">
      <alignment vertical="center"/>
      <protection/>
    </xf>
    <xf numFmtId="0" fontId="8" fillId="0" borderId="0" xfId="56" applyFont="1" applyBorder="1" applyAlignment="1">
      <alignment vertical="center"/>
      <protection/>
    </xf>
    <xf numFmtId="7" fontId="8" fillId="0" borderId="0" xfId="56" applyNumberFormat="1" applyFont="1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10" fillId="0" borderId="34" xfId="56" applyFont="1" applyBorder="1" applyAlignment="1">
      <alignment horizontal="center"/>
      <protection/>
    </xf>
    <xf numFmtId="0" fontId="28" fillId="0" borderId="36" xfId="56" applyFont="1" applyBorder="1" applyAlignment="1">
      <alignment horizontal="center"/>
      <protection/>
    </xf>
    <xf numFmtId="0" fontId="10" fillId="0" borderId="36" xfId="56" applyFont="1" applyBorder="1" applyAlignment="1">
      <alignment horizontal="center"/>
      <protection/>
    </xf>
    <xf numFmtId="174" fontId="20" fillId="0" borderId="34" xfId="56" applyNumberFormat="1" applyFont="1" applyBorder="1" applyAlignment="1">
      <alignment horizontal="center" vertical="center"/>
      <protection/>
    </xf>
    <xf numFmtId="174" fontId="20" fillId="0" borderId="36" xfId="56" applyNumberFormat="1" applyFont="1" applyBorder="1" applyAlignment="1">
      <alignment horizontal="center" vertical="center"/>
      <protection/>
    </xf>
    <xf numFmtId="174" fontId="20" fillId="0" borderId="50" xfId="56" applyNumberFormat="1" applyFont="1" applyBorder="1" applyAlignment="1">
      <alignment horizontal="center" vertical="center"/>
      <protection/>
    </xf>
    <xf numFmtId="174" fontId="24" fillId="0" borderId="18" xfId="56" applyNumberFormat="1" applyFont="1" applyBorder="1" applyAlignment="1">
      <alignment horizontal="center" vertical="center"/>
      <protection/>
    </xf>
    <xf numFmtId="0" fontId="10" fillId="0" borderId="21" xfId="56" applyFont="1" applyBorder="1" applyAlignment="1">
      <alignment horizontal="center"/>
      <protection/>
    </xf>
    <xf numFmtId="0" fontId="10" fillId="0" borderId="51" xfId="56" applyFont="1" applyBorder="1" applyAlignment="1">
      <alignment horizontal="center"/>
      <protection/>
    </xf>
    <xf numFmtId="0" fontId="24" fillId="0" borderId="18" xfId="56" applyNumberFormat="1" applyFont="1" applyBorder="1" applyAlignment="1">
      <alignment horizontal="center" vertical="center"/>
      <protection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15" fillId="0" borderId="0" xfId="56" applyFont="1" applyBorder="1" applyAlignment="1">
      <alignment horizontal="center"/>
      <protection/>
    </xf>
    <xf numFmtId="0" fontId="24" fillId="0" borderId="29" xfId="56" applyFont="1" applyBorder="1" applyAlignment="1">
      <alignment horizontal="center"/>
      <protection/>
    </xf>
    <xf numFmtId="0" fontId="24" fillId="0" borderId="53" xfId="56" applyFont="1" applyBorder="1" applyAlignment="1">
      <alignment horizontal="center"/>
      <protection/>
    </xf>
    <xf numFmtId="0" fontId="24" fillId="0" borderId="27" xfId="56" applyFont="1" applyBorder="1" applyAlignment="1">
      <alignment horizontal="center"/>
      <protection/>
    </xf>
    <xf numFmtId="0" fontId="20" fillId="0" borderId="19" xfId="57" applyNumberFormat="1" applyFont="1" applyBorder="1" applyAlignment="1">
      <alignment horizontal="left"/>
      <protection/>
    </xf>
    <xf numFmtId="0" fontId="15" fillId="0" borderId="0" xfId="57" applyFont="1" applyBorder="1" applyAlignment="1">
      <alignment horizontal="center"/>
      <protection/>
    </xf>
    <xf numFmtId="0" fontId="15" fillId="0" borderId="14" xfId="57" applyFont="1" applyBorder="1" applyAlignment="1">
      <alignment horizontal="center"/>
      <protection/>
    </xf>
    <xf numFmtId="2" fontId="26" fillId="0" borderId="54" xfId="57" applyNumberFormat="1" applyFont="1" applyBorder="1" applyAlignment="1">
      <alignment horizontal="center"/>
      <protection/>
    </xf>
    <xf numFmtId="2" fontId="26" fillId="0" borderId="55" xfId="57" applyNumberFormat="1" applyFont="1" applyBorder="1" applyAlignment="1">
      <alignment horizontal="center"/>
      <protection/>
    </xf>
    <xf numFmtId="2" fontId="26" fillId="0" borderId="45" xfId="57" applyNumberFormat="1" applyFont="1" applyBorder="1" applyAlignment="1">
      <alignment horizontal="center"/>
      <protection/>
    </xf>
    <xf numFmtId="2" fontId="26" fillId="0" borderId="56" xfId="57" applyNumberFormat="1" applyFont="1" applyBorder="1" applyAlignment="1">
      <alignment horizontal="center"/>
      <protection/>
    </xf>
    <xf numFmtId="0" fontId="29" fillId="0" borderId="57" xfId="57" applyFont="1" applyBorder="1" applyAlignment="1">
      <alignment horizontal="center"/>
      <protection/>
    </xf>
    <xf numFmtId="0" fontId="29" fillId="0" borderId="58" xfId="57" applyFont="1" applyBorder="1" applyAlignment="1">
      <alignment horizontal="center"/>
      <protection/>
    </xf>
    <xf numFmtId="0" fontId="26" fillId="0" borderId="59" xfId="57" applyFont="1" applyBorder="1" applyAlignment="1">
      <alignment horizontal="center" vertical="center"/>
      <protection/>
    </xf>
    <xf numFmtId="0" fontId="26" fillId="0" borderId="54" xfId="57" applyFont="1" applyBorder="1" applyAlignment="1">
      <alignment horizontal="center" vertical="center"/>
      <protection/>
    </xf>
    <xf numFmtId="0" fontId="26" fillId="0" borderId="60" xfId="57" applyFont="1" applyBorder="1" applyAlignment="1">
      <alignment horizontal="center" vertical="center"/>
      <protection/>
    </xf>
    <xf numFmtId="0" fontId="26" fillId="0" borderId="45" xfId="57" applyFont="1" applyBorder="1" applyAlignment="1">
      <alignment horizontal="center" vertical="center"/>
      <protection/>
    </xf>
    <xf numFmtId="0" fontId="26" fillId="0" borderId="61" xfId="57" applyFont="1" applyBorder="1" applyAlignment="1">
      <alignment horizontal="center" vertical="center"/>
      <protection/>
    </xf>
    <xf numFmtId="0" fontId="26" fillId="0" borderId="57" xfId="57" applyFont="1" applyBorder="1" applyAlignment="1">
      <alignment horizontal="center" vertical="center"/>
      <protection/>
    </xf>
    <xf numFmtId="0" fontId="4" fillId="0" borderId="41" xfId="57" applyFont="1" applyBorder="1" applyAlignment="1">
      <alignment horizontal="center" vertical="center"/>
      <protection/>
    </xf>
    <xf numFmtId="0" fontId="4" fillId="0" borderId="42" xfId="57" applyFont="1" applyBorder="1" applyAlignment="1">
      <alignment horizontal="center" vertical="center"/>
      <protection/>
    </xf>
    <xf numFmtId="0" fontId="17" fillId="0" borderId="42" xfId="57" applyFont="1" applyBorder="1" applyAlignment="1">
      <alignment horizontal="center" vertical="center"/>
      <protection/>
    </xf>
    <xf numFmtId="0" fontId="17" fillId="0" borderId="62" xfId="57" applyFont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líneas" xfId="55"/>
    <cellStyle name="Normal_PAFTT Anexo 28" xfId="56"/>
    <cellStyle name="Normal_R ICMF Ner Anexo IV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1019175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0615NER%20Anexo%20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0715NER%20Anexo%20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0815NER%20Anexo%20I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0915NER%20Anexo%20I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1015NER%20Anexo%20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1115NER%20Anexo%20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Grafico"/>
      <sheetName val="FM-ATENTADOS"/>
    </sheetNames>
    <sheetDataSet>
      <sheetData sheetId="0">
        <row r="15">
          <cell r="EI15">
            <v>41944</v>
          </cell>
          <cell r="EJ15">
            <v>41974</v>
          </cell>
          <cell r="EK15">
            <v>42005</v>
          </cell>
          <cell r="EL15">
            <v>42036</v>
          </cell>
          <cell r="EM15">
            <v>42064</v>
          </cell>
          <cell r="EN15">
            <v>42095</v>
          </cell>
          <cell r="EO15">
            <v>42125</v>
          </cell>
          <cell r="EP15">
            <v>42156</v>
          </cell>
          <cell r="EQ15">
            <v>42186</v>
          </cell>
          <cell r="ER15">
            <v>42217</v>
          </cell>
          <cell r="ES15">
            <v>42248</v>
          </cell>
          <cell r="ET15">
            <v>42278</v>
          </cell>
          <cell r="EU15">
            <v>42309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EI23">
            <v>1</v>
          </cell>
          <cell r="EK23">
            <v>1</v>
          </cell>
          <cell r="EL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EJ27">
            <v>1</v>
          </cell>
          <cell r="EK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EL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EK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EN40">
            <v>1</v>
          </cell>
          <cell r="EQ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EM41">
            <v>1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EJ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EL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EI46" t="str">
            <v>XXXX</v>
          </cell>
          <cell r="EJ46" t="str">
            <v>XXXX</v>
          </cell>
          <cell r="EK46" t="str">
            <v>XXXX</v>
          </cell>
          <cell r="EL46" t="str">
            <v>XXXX</v>
          </cell>
          <cell r="EM46" t="str">
            <v>XXXX</v>
          </cell>
          <cell r="EN46" t="str">
            <v>XXXX</v>
          </cell>
          <cell r="EO46" t="str">
            <v>XXXX</v>
          </cell>
          <cell r="EP46" t="str">
            <v>XXXX</v>
          </cell>
          <cell r="EQ46" t="str">
            <v>XXXX</v>
          </cell>
          <cell r="ER46" t="str">
            <v>XXXX</v>
          </cell>
          <cell r="ES46" t="str">
            <v>XXXX</v>
          </cell>
          <cell r="ET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EJ48">
            <v>2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  <cell r="EJ49">
            <v>1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EP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EP53">
            <v>1</v>
          </cell>
          <cell r="ET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EI54" t="str">
            <v>XXXX</v>
          </cell>
          <cell r="EJ54" t="str">
            <v>XXXX</v>
          </cell>
          <cell r="EK54" t="str">
            <v>XXXX</v>
          </cell>
          <cell r="EL54" t="str">
            <v>XXXX</v>
          </cell>
          <cell r="EM54" t="str">
            <v>XXXX</v>
          </cell>
          <cell r="EN54" t="str">
            <v>XXXX</v>
          </cell>
          <cell r="EO54" t="str">
            <v>XXXX</v>
          </cell>
          <cell r="EP54" t="str">
            <v>XXXX</v>
          </cell>
          <cell r="EQ54" t="str">
            <v>XXXX</v>
          </cell>
          <cell r="ER54" t="str">
            <v>XXXX</v>
          </cell>
          <cell r="ES54" t="str">
            <v>XXXX</v>
          </cell>
          <cell r="ET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EI57" t="str">
            <v>XXXX</v>
          </cell>
          <cell r="EJ57" t="str">
            <v>XXXX</v>
          </cell>
          <cell r="EK57" t="str">
            <v>XXXX</v>
          </cell>
          <cell r="EL57" t="str">
            <v>XXXX</v>
          </cell>
          <cell r="EM57" t="str">
            <v>XXXX</v>
          </cell>
          <cell r="EN57" t="str">
            <v>XXXX</v>
          </cell>
          <cell r="EO57" t="str">
            <v>XXXX</v>
          </cell>
          <cell r="EP57" t="str">
            <v>XXXX</v>
          </cell>
          <cell r="EQ57" t="str">
            <v>XXXX</v>
          </cell>
          <cell r="ER57" t="str">
            <v>XXXX</v>
          </cell>
          <cell r="ES57" t="str">
            <v>XXXX</v>
          </cell>
          <cell r="ET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EL59">
            <v>1</v>
          </cell>
          <cell r="EM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EK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EI61" t="str">
            <v>XXXX</v>
          </cell>
          <cell r="EJ61" t="str">
            <v>XXXX</v>
          </cell>
          <cell r="EK61" t="str">
            <v>XXXX</v>
          </cell>
          <cell r="EL61" t="str">
            <v>XXXX</v>
          </cell>
          <cell r="EM61" t="str">
            <v>XXXX</v>
          </cell>
          <cell r="EN61" t="str">
            <v>XXXX</v>
          </cell>
          <cell r="EO61" t="str">
            <v>XXXX</v>
          </cell>
          <cell r="EP61" t="str">
            <v>XXXX</v>
          </cell>
          <cell r="EQ61" t="str">
            <v>XXXX</v>
          </cell>
          <cell r="ER61" t="str">
            <v>XXXX</v>
          </cell>
          <cell r="ES61" t="str">
            <v>XXXX</v>
          </cell>
          <cell r="ET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  <cell r="EM62">
            <v>2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  <cell r="EP63">
            <v>1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  <cell r="ER65">
            <v>1</v>
          </cell>
          <cell r="ET65">
            <v>1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EI67">
            <v>1</v>
          </cell>
          <cell r="EL67">
            <v>1</v>
          </cell>
          <cell r="ER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EI71">
            <v>2</v>
          </cell>
          <cell r="ER71">
            <v>1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  <cell r="EN72">
            <v>1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  <cell r="ET74">
            <v>1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  <cell r="EI75">
            <v>1</v>
          </cell>
          <cell r="EK75">
            <v>1</v>
          </cell>
          <cell r="EM75">
            <v>1</v>
          </cell>
          <cell r="EN75">
            <v>2</v>
          </cell>
          <cell r="EO75">
            <v>1</v>
          </cell>
          <cell r="EQ75">
            <v>2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  <cell r="EQ76">
            <v>1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  <cell r="EI78" t="str">
            <v>XXXX</v>
          </cell>
          <cell r="EJ78" t="str">
            <v>XXXX</v>
          </cell>
          <cell r="EK78" t="str">
            <v>XXXX</v>
          </cell>
          <cell r="EL78" t="str">
            <v>XXXX</v>
          </cell>
          <cell r="EM78" t="str">
            <v>XXXX</v>
          </cell>
          <cell r="EN78" t="str">
            <v>XXXX</v>
          </cell>
          <cell r="EO78" t="str">
            <v>XXXX</v>
          </cell>
          <cell r="EP78" t="str">
            <v>XXXX</v>
          </cell>
          <cell r="EQ78" t="str">
            <v>XXXX</v>
          </cell>
          <cell r="ER78" t="str">
            <v>XXXX</v>
          </cell>
          <cell r="ES78" t="str">
            <v>XXXX</v>
          </cell>
          <cell r="ET78" t="str">
            <v>XXXX</v>
          </cell>
        </row>
        <row r="79">
          <cell r="D79" t="str">
            <v>GRAL RODRIGUEZ - ATUCHA II</v>
          </cell>
          <cell r="E79">
            <v>500</v>
          </cell>
          <cell r="F79">
            <v>67.45</v>
          </cell>
          <cell r="EP79">
            <v>1</v>
          </cell>
          <cell r="ER79">
            <v>1</v>
          </cell>
        </row>
        <row r="80">
          <cell r="D80" t="str">
            <v>ATUCHA II - RAMALLO</v>
          </cell>
          <cell r="E80">
            <v>500</v>
          </cell>
          <cell r="F80">
            <v>117.26</v>
          </cell>
        </row>
        <row r="81">
          <cell r="C81">
            <v>59</v>
          </cell>
          <cell r="D81" t="str">
            <v>RAMALLO - ROSARIO OESTE</v>
          </cell>
          <cell r="E81">
            <v>500</v>
          </cell>
          <cell r="F81">
            <v>77</v>
          </cell>
        </row>
        <row r="82">
          <cell r="C82">
            <v>60</v>
          </cell>
          <cell r="D82" t="str">
            <v>MACACHIN - HENDERSON</v>
          </cell>
          <cell r="E82">
            <v>500</v>
          </cell>
          <cell r="F82">
            <v>194</v>
          </cell>
        </row>
        <row r="83">
          <cell r="C83">
            <v>61</v>
          </cell>
          <cell r="D83" t="str">
            <v>PUELCHES - MACACHIN</v>
          </cell>
          <cell r="E83">
            <v>500</v>
          </cell>
          <cell r="F83">
            <v>227</v>
          </cell>
        </row>
        <row r="86">
          <cell r="C86">
            <v>62</v>
          </cell>
          <cell r="D86" t="str">
            <v>YACYRETÁ - RINCON I</v>
          </cell>
          <cell r="E86">
            <v>500</v>
          </cell>
          <cell r="F86">
            <v>3.6</v>
          </cell>
        </row>
        <row r="87">
          <cell r="C87">
            <v>63</v>
          </cell>
          <cell r="D87" t="str">
            <v>YACYRETÁ - RINCON II</v>
          </cell>
          <cell r="E87">
            <v>500</v>
          </cell>
          <cell r="F87">
            <v>3.6</v>
          </cell>
        </row>
        <row r="88">
          <cell r="C88">
            <v>64</v>
          </cell>
          <cell r="D88" t="str">
            <v>YACYRETÁ - RINCON III</v>
          </cell>
          <cell r="E88">
            <v>500</v>
          </cell>
          <cell r="F88">
            <v>3.6</v>
          </cell>
        </row>
        <row r="89">
          <cell r="C89">
            <v>65</v>
          </cell>
          <cell r="D89" t="str">
            <v>RINCON - PASO DE LA PATRIA</v>
          </cell>
          <cell r="E89">
            <v>500</v>
          </cell>
          <cell r="F89">
            <v>227</v>
          </cell>
          <cell r="EJ89">
            <v>1</v>
          </cell>
        </row>
        <row r="90">
          <cell r="C90">
            <v>66</v>
          </cell>
          <cell r="D90" t="str">
            <v>PASO DE LA PATRIA - RESISTENCIA</v>
          </cell>
          <cell r="E90">
            <v>500</v>
          </cell>
          <cell r="F90">
            <v>40</v>
          </cell>
        </row>
        <row r="91">
          <cell r="C91">
            <v>67</v>
          </cell>
          <cell r="D91" t="str">
            <v>RINCON - RESISTENCIA</v>
          </cell>
          <cell r="E91">
            <v>500</v>
          </cell>
          <cell r="F91">
            <v>267</v>
          </cell>
          <cell r="EI91" t="str">
            <v>XXXX</v>
          </cell>
          <cell r="EJ91" t="str">
            <v>XXXX</v>
          </cell>
          <cell r="EK91" t="str">
            <v>XXXX</v>
          </cell>
          <cell r="EL91" t="str">
            <v>XXXX</v>
          </cell>
          <cell r="EM91" t="str">
            <v>XXXX</v>
          </cell>
          <cell r="EN91" t="str">
            <v>XXXX</v>
          </cell>
          <cell r="EO91" t="str">
            <v>XXXX</v>
          </cell>
          <cell r="EP91" t="str">
            <v>XXXX</v>
          </cell>
          <cell r="EQ91" t="str">
            <v>XXXX</v>
          </cell>
          <cell r="ER91" t="str">
            <v>XXXX</v>
          </cell>
          <cell r="ES91" t="str">
            <v>XXXX</v>
          </cell>
          <cell r="ET91" t="str">
            <v>XXXX</v>
          </cell>
        </row>
        <row r="93">
          <cell r="C93">
            <v>68</v>
          </cell>
          <cell r="D93" t="str">
            <v>RINCON - SALTO GRANDE</v>
          </cell>
          <cell r="E93">
            <v>500</v>
          </cell>
          <cell r="F93">
            <v>506</v>
          </cell>
          <cell r="EM93">
            <v>1</v>
          </cell>
        </row>
        <row r="94">
          <cell r="C94">
            <v>69</v>
          </cell>
          <cell r="D94" t="str">
            <v>RINCON - SAN ISIDRO</v>
          </cell>
          <cell r="E94">
            <v>500</v>
          </cell>
          <cell r="F94">
            <v>85</v>
          </cell>
        </row>
        <row r="96">
          <cell r="C96">
            <v>70</v>
          </cell>
          <cell r="D96" t="str">
            <v>RECREO - LA RIOJA SUR</v>
          </cell>
          <cell r="E96">
            <v>500</v>
          </cell>
          <cell r="F96">
            <v>150.3</v>
          </cell>
        </row>
        <row r="97">
          <cell r="C97">
            <v>71</v>
          </cell>
          <cell r="D97" t="str">
            <v>M.BELGRANO - G.RODRIGUEZ</v>
          </cell>
          <cell r="E97">
            <v>500</v>
          </cell>
          <cell r="F97">
            <v>41.4</v>
          </cell>
        </row>
        <row r="106">
          <cell r="EI106">
            <v>0.34</v>
          </cell>
          <cell r="EJ106">
            <v>0.33</v>
          </cell>
          <cell r="EK106">
            <v>0.34</v>
          </cell>
          <cell r="EL106">
            <v>0.35</v>
          </cell>
          <cell r="EM106">
            <v>0.38</v>
          </cell>
          <cell r="EN106">
            <v>0.42</v>
          </cell>
          <cell r="EO106">
            <v>0.45</v>
          </cell>
          <cell r="EP106">
            <v>0.45</v>
          </cell>
          <cell r="EQ106">
            <v>0.45</v>
          </cell>
          <cell r="ER106">
            <v>0.47</v>
          </cell>
          <cell r="ES106">
            <v>0.48</v>
          </cell>
          <cell r="ET106">
            <v>0.47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615"/>
      <sheetName val="LI-06 (1)"/>
      <sheetName val="LI-INTESAR 5-06 (1)"/>
      <sheetName val="LI-YACY-06 (1)"/>
      <sheetName val="TR-06 (1)"/>
      <sheetName val="SA-06 (1)"/>
      <sheetName val="SA-LINSA-06 (1)"/>
      <sheetName val="SA-TIBA-06 (1)"/>
      <sheetName val="RE-06 (1)"/>
      <sheetName val="RE-INTESAR 4-06 (1)"/>
      <sheetName val="RE-YACY-06 (1)"/>
      <sheetName val="SUP-INTESAR 5"/>
      <sheetName val="SUP-LINSA"/>
      <sheetName val="SUP-TIBA"/>
      <sheetName val="SUP-YACYLEC"/>
    </sheetNames>
    <sheetDataSet>
      <sheetData sheetId="0">
        <row r="18">
          <cell r="I18">
            <v>135.69</v>
          </cell>
        </row>
        <row r="19">
          <cell r="I19">
            <v>996.99</v>
          </cell>
        </row>
        <row r="26">
          <cell r="I26">
            <v>2442.25</v>
          </cell>
        </row>
        <row r="27">
          <cell r="I27">
            <v>17826.83</v>
          </cell>
        </row>
        <row r="31">
          <cell r="I31">
            <v>2774.24</v>
          </cell>
        </row>
        <row r="32">
          <cell r="I32">
            <v>36748.8</v>
          </cell>
        </row>
        <row r="35">
          <cell r="I35">
            <v>73.25136404559645</v>
          </cell>
        </row>
        <row r="36">
          <cell r="I36">
            <v>987.5120989330931</v>
          </cell>
        </row>
        <row r="37">
          <cell r="I37">
            <v>4480.909241927006</v>
          </cell>
        </row>
        <row r="38">
          <cell r="I38">
            <v>25596.946605146124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-0715"/>
      <sheetName val="LI-07 (1)"/>
      <sheetName val="Incendio"/>
      <sheetName val="LI-INTESAR 7-07 (1)"/>
      <sheetName val="LI-TRIOCOR-07 (1)"/>
      <sheetName val="LI-LITSA-07 (1)"/>
      <sheetName val="Incendio IV linea"/>
      <sheetName val="TR-07 (1)"/>
      <sheetName val="TR-LITSA-07 (1)"/>
      <sheetName val="TR-TIBA-07 (1)"/>
      <sheetName val="TR-INTESAR3-07 (1)"/>
      <sheetName val="SA-07 (1)"/>
      <sheetName val="SA-LITSA-07 (1)"/>
      <sheetName val="SA-LINSA-07 (1)"/>
      <sheetName val="SA-TIBA-07 (1)"/>
      <sheetName val="RE-07 (1)"/>
      <sheetName val="RE-INTESAR 4-07 (1)"/>
      <sheetName val="RE-LITSA-07 (1)"/>
      <sheetName val="RE-YACY-07 (1)"/>
      <sheetName val="SUP-LITSA"/>
      <sheetName val="SUP-LINSA"/>
      <sheetName val="SUP-TIBA"/>
      <sheetName val="SUP-YACYLEC"/>
    </sheetNames>
    <sheetDataSet>
      <sheetData sheetId="0">
        <row r="17">
          <cell r="I17">
            <v>250780.68</v>
          </cell>
        </row>
        <row r="18">
          <cell r="I18">
            <v>58373.66</v>
          </cell>
        </row>
        <row r="19">
          <cell r="I19">
            <v>47765.99</v>
          </cell>
        </row>
        <row r="20">
          <cell r="I20">
            <v>970.69</v>
          </cell>
        </row>
        <row r="21">
          <cell r="I21">
            <v>567.3</v>
          </cell>
        </row>
        <row r="22">
          <cell r="I22">
            <v>184332.34</v>
          </cell>
        </row>
        <row r="27">
          <cell r="I27">
            <v>3378.65</v>
          </cell>
        </row>
        <row r="28">
          <cell r="I28">
            <v>7695.6</v>
          </cell>
        </row>
        <row r="29">
          <cell r="I29">
            <v>1852.91</v>
          </cell>
        </row>
        <row r="32">
          <cell r="I32">
            <v>7317.5</v>
          </cell>
        </row>
        <row r="33">
          <cell r="I33">
            <v>1256.69</v>
          </cell>
        </row>
        <row r="34">
          <cell r="I34">
            <v>7500.72</v>
          </cell>
        </row>
        <row r="37">
          <cell r="I37">
            <v>561650.67</v>
          </cell>
        </row>
        <row r="38">
          <cell r="I38">
            <v>3254.64</v>
          </cell>
        </row>
        <row r="39">
          <cell r="I39">
            <v>6630.92</v>
          </cell>
        </row>
        <row r="40">
          <cell r="I40">
            <v>38864.41</v>
          </cell>
        </row>
        <row r="43">
          <cell r="I43">
            <v>4473.59062479</v>
          </cell>
        </row>
        <row r="44">
          <cell r="I44">
            <v>505.6414867918396</v>
          </cell>
        </row>
        <row r="45">
          <cell r="I45">
            <v>3826.1282669208617</v>
          </cell>
        </row>
        <row r="46">
          <cell r="I46">
            <v>27721.335809534005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-0815"/>
      <sheetName val="LI-08 (1)"/>
      <sheetName val="Incendio"/>
      <sheetName val="LI-INTESAR 4-08 (1)"/>
      <sheetName val="Incendio Intesar 4"/>
      <sheetName val="LI-INTESAR 5-08 (2)"/>
      <sheetName val="LI-LITSA-08 (1)"/>
      <sheetName val="TR-08 (1)"/>
      <sheetName val="TR-ENECOR-08 (1)"/>
      <sheetName val="TR-INTESAR 1-08 (1)"/>
      <sheetName val="TR-LITSA-08 (1)"/>
      <sheetName val="SA-08 (1)"/>
      <sheetName val="SA-LINSA-08 (1)"/>
      <sheetName val="SA-LITSA-08 (1)"/>
      <sheetName val="SA-TESA-08 (1)"/>
      <sheetName val="SA-TIBA-08 (1)"/>
      <sheetName val="RE-08 (1)"/>
      <sheetName val="RE-YACY-08 (1)"/>
      <sheetName val="SUP-ENECOR"/>
      <sheetName val="SUP-INTESAR 5"/>
      <sheetName val="SUP-INTESAR"/>
      <sheetName val="SUP-LITSA"/>
      <sheetName val="SUP-LINSA"/>
      <sheetName val="SUP-TESA"/>
      <sheetName val="SUP-TIBA"/>
      <sheetName val="SUP-YACYLEC"/>
    </sheetNames>
    <sheetDataSet>
      <sheetData sheetId="0">
        <row r="17">
          <cell r="I17">
            <v>82772.07</v>
          </cell>
        </row>
        <row r="18">
          <cell r="I18">
            <v>21822.48</v>
          </cell>
        </row>
        <row r="19">
          <cell r="I19">
            <v>2658.67</v>
          </cell>
        </row>
        <row r="20">
          <cell r="I20">
            <v>11285.58</v>
          </cell>
        </row>
        <row r="21">
          <cell r="I21">
            <v>47059.85</v>
          </cell>
        </row>
        <row r="22">
          <cell r="I22">
            <v>37.51</v>
          </cell>
        </row>
        <row r="26">
          <cell r="I26">
            <v>105846.47</v>
          </cell>
        </row>
        <row r="27">
          <cell r="I27">
            <v>627.79</v>
          </cell>
        </row>
        <row r="28">
          <cell r="I28">
            <v>3978.7</v>
          </cell>
        </row>
        <row r="29">
          <cell r="I29">
            <v>6420.96</v>
          </cell>
        </row>
        <row r="31">
          <cell r="I31">
            <v>1337560.28</v>
          </cell>
        </row>
        <row r="32">
          <cell r="I32">
            <v>23472.61</v>
          </cell>
        </row>
        <row r="33">
          <cell r="I33">
            <v>9005.51</v>
          </cell>
        </row>
        <row r="34">
          <cell r="I34">
            <v>8062.31</v>
          </cell>
        </row>
        <row r="35">
          <cell r="I35">
            <v>17605.39</v>
          </cell>
        </row>
        <row r="38">
          <cell r="I38">
            <v>2601485.96</v>
          </cell>
        </row>
        <row r="39">
          <cell r="I39">
            <v>38750.59</v>
          </cell>
        </row>
        <row r="42">
          <cell r="I42">
            <v>162.22950456705163</v>
          </cell>
        </row>
        <row r="43">
          <cell r="I43">
            <v>25681.780192782397</v>
          </cell>
        </row>
        <row r="44">
          <cell r="I44">
            <v>1591.4808</v>
          </cell>
        </row>
        <row r="45">
          <cell r="I45">
            <v>7482.770077920001</v>
          </cell>
        </row>
        <row r="46">
          <cell r="I46">
            <v>3629.4599921367603</v>
          </cell>
        </row>
        <row r="47">
          <cell r="I47">
            <v>657.7146</v>
          </cell>
        </row>
        <row r="48">
          <cell r="I48">
            <v>4426.2393667270235</v>
          </cell>
        </row>
        <row r="49">
          <cell r="I49">
            <v>27492.969606172683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-0915"/>
      <sheetName val="LI-09 (1)"/>
      <sheetName val="Incendio"/>
      <sheetName val="Incendio Intesar 4"/>
      <sheetName val="LI-INTESA3-09 (1)"/>
      <sheetName val="LI-INTESAR 7-09 (1)"/>
      <sheetName val="LI-TRANSPORTEL-09 (1)"/>
      <sheetName val="LI-YACY-09 (1)"/>
      <sheetName val="TR-09 (1)"/>
      <sheetName val="TR-COBRA-09 (1)"/>
      <sheetName val="TR-ENECOR-09 (1)"/>
      <sheetName val="TR-INTESA4-09 (1)"/>
      <sheetName val="TR-LITSA SG-09 (1)"/>
      <sheetName val="TR-TIBA-09 (1)"/>
      <sheetName val="TR-INTESAR3-07 (1)"/>
      <sheetName val="SA-09 (1)"/>
      <sheetName val="SA-09 (2)"/>
      <sheetName val="SA-TIBA-09 (1)"/>
      <sheetName val="SA-TRANSPORTEL-09 (1)"/>
      <sheetName val="RE-09 (1)"/>
      <sheetName val="RE-INTESAR 4-09 (1)"/>
      <sheetName val="RE-LINSA-09 (1)"/>
      <sheetName val="RE-YACY-09 (1)"/>
      <sheetName val="SUP-ENECOR "/>
      <sheetName val="SUP-LINSA"/>
      <sheetName val="SUP-LITSA T. SG"/>
      <sheetName val="SUP-TIBA"/>
      <sheetName val="SUP-ENECOR"/>
      <sheetName val="SUP-YACYLEC"/>
    </sheetNames>
    <sheetDataSet>
      <sheetData sheetId="0">
        <row r="17">
          <cell r="I17">
            <v>12487.64</v>
          </cell>
        </row>
        <row r="18">
          <cell r="I18">
            <v>60486.23</v>
          </cell>
        </row>
        <row r="19">
          <cell r="I19">
            <v>0</v>
          </cell>
        </row>
        <row r="20">
          <cell r="I20">
            <v>11007.61</v>
          </cell>
        </row>
        <row r="21">
          <cell r="I21">
            <v>20551.95</v>
          </cell>
        </row>
        <row r="22">
          <cell r="I22">
            <v>63183.14</v>
          </cell>
        </row>
        <row r="23">
          <cell r="I23">
            <v>778.85</v>
          </cell>
        </row>
        <row r="24">
          <cell r="I24">
            <v>1891.35</v>
          </cell>
        </row>
        <row r="28">
          <cell r="I28">
            <v>143151.74</v>
          </cell>
        </row>
        <row r="29">
          <cell r="I29">
            <v>4402.94</v>
          </cell>
        </row>
        <row r="30">
          <cell r="I30">
            <v>1904.43</v>
          </cell>
        </row>
        <row r="31">
          <cell r="I31">
            <v>8095</v>
          </cell>
        </row>
        <row r="32">
          <cell r="I32">
            <v>8427.51</v>
          </cell>
        </row>
        <row r="33">
          <cell r="I33">
            <v>5.28</v>
          </cell>
        </row>
        <row r="34">
          <cell r="I34">
            <v>8301.38</v>
          </cell>
        </row>
        <row r="37">
          <cell r="I37">
            <v>79823.78</v>
          </cell>
        </row>
        <row r="38">
          <cell r="I38">
            <v>7057.85</v>
          </cell>
        </row>
        <row r="39">
          <cell r="I39">
            <v>9314.69</v>
          </cell>
        </row>
        <row r="42">
          <cell r="I42">
            <v>897861.44</v>
          </cell>
        </row>
        <row r="43">
          <cell r="I43">
            <v>613.49</v>
          </cell>
        </row>
        <row r="44">
          <cell r="I44">
            <v>1439.62</v>
          </cell>
        </row>
        <row r="45">
          <cell r="I45">
            <v>42373.41</v>
          </cell>
        </row>
        <row r="48">
          <cell r="I48">
            <v>492.57632075674917</v>
          </cell>
        </row>
        <row r="49">
          <cell r="I49">
            <v>582.481690580286</v>
          </cell>
        </row>
        <row r="50">
          <cell r="I50">
            <v>2422.1925</v>
          </cell>
        </row>
        <row r="51">
          <cell r="I51">
            <v>1776.1754052196943</v>
          </cell>
        </row>
        <row r="52">
          <cell r="I52">
            <v>22659.335482460076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-1015"/>
      <sheetName val="LI-10 (1)"/>
      <sheetName val="Incendio"/>
      <sheetName val="LI-INTESA4-10 (1)"/>
      <sheetName val="Incendio Intesar 4"/>
      <sheetName val="LI-INTESAR 7-10 (1)"/>
      <sheetName val="LI-LINSA-10 (1)"/>
      <sheetName val="TR-10 (1)"/>
      <sheetName val="TR-ET ESPERANZA-10 (1)"/>
      <sheetName val="TR-INTESAR 7-10 (1)"/>
      <sheetName val="TR-LINSA-10 (1)"/>
      <sheetName val="SA-10 (1)"/>
      <sheetName val="SA-10 (2)"/>
      <sheetName val="SA-ET ESPERANZA-10 (1)"/>
      <sheetName val="SA-INTESA3-10 (1)"/>
      <sheetName val="SA-INTESA7-10 (1)"/>
      <sheetName val="SA-TIBA-10 (1)"/>
      <sheetName val="RE-10 (1)"/>
      <sheetName val="RE-INTESAR 7-10 (1)"/>
      <sheetName val="RE-LITSA-10 (1)"/>
      <sheetName val="RE-LINSA-10 (1)"/>
      <sheetName val="RE-YACY-10 (1)"/>
      <sheetName val="DAG"/>
      <sheetName val="SUP-LITSA"/>
      <sheetName val="SUP-LINSA"/>
      <sheetName val="SUP-TIBA"/>
      <sheetName val="SUP-YACYLEC"/>
    </sheetNames>
    <sheetDataSet>
      <sheetData sheetId="0">
        <row r="17">
          <cell r="I17">
            <v>1299993.98</v>
          </cell>
        </row>
        <row r="18">
          <cell r="I18">
            <v>34023.5</v>
          </cell>
        </row>
        <row r="19">
          <cell r="I19">
            <v>1399.05</v>
          </cell>
        </row>
        <row r="20">
          <cell r="I20">
            <v>28253.87</v>
          </cell>
        </row>
        <row r="21">
          <cell r="I21">
            <v>3347.33</v>
          </cell>
        </row>
        <row r="22">
          <cell r="I22">
            <v>532.58</v>
          </cell>
        </row>
        <row r="26">
          <cell r="I26">
            <v>1209158.5</v>
          </cell>
        </row>
        <row r="27">
          <cell r="I27">
            <v>6691.56</v>
          </cell>
        </row>
        <row r="28">
          <cell r="I28">
            <v>2486.82</v>
          </cell>
        </row>
        <row r="29">
          <cell r="I29">
            <v>10698.53</v>
          </cell>
        </row>
        <row r="31">
          <cell r="I31">
            <v>409173.81</v>
          </cell>
        </row>
        <row r="32">
          <cell r="I32">
            <v>35349.49</v>
          </cell>
        </row>
        <row r="33">
          <cell r="I33">
            <v>8530.35</v>
          </cell>
        </row>
        <row r="34">
          <cell r="I34">
            <v>5263.77</v>
          </cell>
        </row>
        <row r="35">
          <cell r="I35">
            <v>22873.66</v>
          </cell>
        </row>
        <row r="38">
          <cell r="I38">
            <v>990423.65</v>
          </cell>
        </row>
        <row r="39">
          <cell r="I39">
            <v>3292.84</v>
          </cell>
        </row>
        <row r="40">
          <cell r="I40">
            <v>106</v>
          </cell>
        </row>
        <row r="41">
          <cell r="I41">
            <v>15020.08</v>
          </cell>
        </row>
        <row r="42">
          <cell r="I42">
            <v>37973.76</v>
          </cell>
        </row>
        <row r="45">
          <cell r="I45">
            <v>26.499200000000005</v>
          </cell>
        </row>
        <row r="46">
          <cell r="I46">
            <v>10548.151186216373</v>
          </cell>
        </row>
        <row r="47">
          <cell r="I47">
            <v>5750.972010367661</v>
          </cell>
        </row>
        <row r="48">
          <cell r="I48">
            <v>21720.611754014975</v>
          </cell>
        </row>
        <row r="50">
          <cell r="I50">
            <v>41141.06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-1115"/>
      <sheetName val="LI-11 (1)"/>
      <sheetName val="Atentado"/>
      <sheetName val="LI-INTESAR 4-11 (1)"/>
      <sheetName val="LI-INTESAR 7-11 (1)"/>
      <sheetName val="LI-LITSA-11 (1)"/>
      <sheetName val="LI-LINSA-11 (1)"/>
      <sheetName val="LI-YACY-11 (1)"/>
      <sheetName val="TR-11 (1)"/>
      <sheetName val="TR-COBRA-11 (1)"/>
      <sheetName val="TR-INTESAR 7-11 (1)"/>
      <sheetName val="TR-LINSA-11 (1)"/>
      <sheetName val="TR-LITSA SG-11 (1)"/>
      <sheetName val="SA-11 (1)"/>
      <sheetName val="SA-11 (2)"/>
      <sheetName val="SA-ENECOR-11 (1)"/>
      <sheetName val="SA-INTESAR 7-11 (1)"/>
      <sheetName val="SA-TIBA-11 (1)"/>
      <sheetName val="SA-TRANSPORTEL-11 (1)"/>
      <sheetName val="RE-11 (1)"/>
      <sheetName val="RE-LITSA-11 (1)"/>
      <sheetName val="RE-YACY-11 (1)"/>
      <sheetName val="SUP-ENECOR "/>
      <sheetName val="SUP-LITSA"/>
      <sheetName val="SUP-LINSA"/>
      <sheetName val="SUP-LITSA T. SG"/>
      <sheetName val="SUP-TIBA"/>
      <sheetName val="SUP-YACYLEC"/>
    </sheetNames>
    <sheetDataSet>
      <sheetData sheetId="0">
        <row r="17">
          <cell r="I17">
            <v>2743342.45</v>
          </cell>
        </row>
        <row r="18">
          <cell r="I18">
            <v>115104.55</v>
          </cell>
        </row>
        <row r="19">
          <cell r="I19">
            <v>1185.15</v>
          </cell>
        </row>
        <row r="20">
          <cell r="I20">
            <v>4854.21</v>
          </cell>
        </row>
        <row r="21">
          <cell r="I21">
            <v>81789.56</v>
          </cell>
        </row>
        <row r="22">
          <cell r="I22">
            <v>18505.13</v>
          </cell>
        </row>
        <row r="23">
          <cell r="I23">
            <v>3372.41</v>
          </cell>
        </row>
        <row r="27">
          <cell r="I27">
            <v>97468.64</v>
          </cell>
        </row>
        <row r="28">
          <cell r="I28">
            <v>10090.08</v>
          </cell>
        </row>
        <row r="29">
          <cell r="I29">
            <v>8645.36</v>
          </cell>
        </row>
        <row r="30">
          <cell r="I30">
            <v>39230.95</v>
          </cell>
        </row>
        <row r="31">
          <cell r="I31">
            <v>4701.06</v>
          </cell>
        </row>
        <row r="34">
          <cell r="I34">
            <v>597623.19</v>
          </cell>
        </row>
        <row r="35">
          <cell r="I35">
            <v>6235.33</v>
          </cell>
        </row>
        <row r="36">
          <cell r="I36">
            <v>28380.69</v>
          </cell>
        </row>
        <row r="37">
          <cell r="I37">
            <v>46260.25</v>
          </cell>
        </row>
        <row r="38">
          <cell r="I38">
            <v>2071.55</v>
          </cell>
        </row>
        <row r="41">
          <cell r="I41">
            <v>1241873.92</v>
          </cell>
        </row>
        <row r="42">
          <cell r="I42">
            <v>12719.62</v>
          </cell>
        </row>
        <row r="43">
          <cell r="I43">
            <v>36748.8</v>
          </cell>
        </row>
        <row r="46">
          <cell r="I46">
            <v>1346.5524882827017</v>
          </cell>
        </row>
        <row r="47">
          <cell r="I47">
            <v>23627.29299555</v>
          </cell>
        </row>
        <row r="48">
          <cell r="I48">
            <v>23370.7421919604</v>
          </cell>
        </row>
        <row r="49">
          <cell r="I49">
            <v>1175.265</v>
          </cell>
        </row>
        <row r="50">
          <cell r="I50">
            <v>11797.278598701996</v>
          </cell>
        </row>
        <row r="51">
          <cell r="I51">
            <v>24134.55023479066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5.140625" style="6" customWidth="1"/>
    <col min="4" max="4" width="6.7109375" style="6" customWidth="1"/>
    <col min="5" max="5" width="23.28125" style="6" customWidth="1"/>
    <col min="6" max="6" width="37.421875" style="6" customWidth="1"/>
    <col min="7" max="8" width="27.00390625" style="6" customWidth="1"/>
    <col min="9" max="9" width="6.57421875" style="6" customWidth="1"/>
    <col min="10" max="10" width="28.140625" style="6" customWidth="1"/>
    <col min="11" max="11" width="14.28125" style="6" customWidth="1"/>
    <col min="12" max="12" width="15.7109375" style="6" customWidth="1"/>
    <col min="13" max="13" width="17.57421875" style="6" bestFit="1" customWidth="1"/>
    <col min="14" max="16384" width="11.421875" style="6" customWidth="1"/>
  </cols>
  <sheetData>
    <row r="1" spans="2:12" s="1" customFormat="1" ht="26.25">
      <c r="B1" s="2"/>
      <c r="L1" s="3"/>
    </row>
    <row r="2" spans="2:11" s="1" customFormat="1" ht="26.25">
      <c r="B2" s="2" t="s">
        <v>68</v>
      </c>
      <c r="C2" s="4"/>
      <c r="D2" s="5"/>
      <c r="E2" s="5"/>
      <c r="F2" s="5"/>
      <c r="G2" s="5"/>
      <c r="H2" s="5"/>
      <c r="I2" s="5"/>
      <c r="J2" s="5"/>
      <c r="K2" s="5"/>
    </row>
    <row r="3" spans="3:11" ht="16.5" customHeight="1">
      <c r="C3" s="7"/>
      <c r="D3" s="8"/>
      <c r="E3" s="8"/>
      <c r="F3" s="8"/>
      <c r="G3" s="8"/>
      <c r="H3" s="8"/>
      <c r="I3" s="8"/>
      <c r="J3" s="8"/>
      <c r="K3" s="8"/>
    </row>
    <row r="4" spans="1:12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</row>
    <row r="5" spans="1:12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</row>
    <row r="7" spans="2:12" s="15" customFormat="1" ht="20.25">
      <c r="B7" s="59" t="s">
        <v>3</v>
      </c>
      <c r="C7" s="17"/>
      <c r="D7" s="18"/>
      <c r="E7" s="18"/>
      <c r="F7" s="18"/>
      <c r="G7" s="19"/>
      <c r="H7" s="19"/>
      <c r="I7" s="19"/>
      <c r="J7" s="19"/>
      <c r="K7" s="19"/>
      <c r="L7" s="20"/>
    </row>
    <row r="8" spans="7:12" ht="12.75">
      <c r="G8" s="21"/>
      <c r="H8" s="21"/>
      <c r="I8" s="21"/>
      <c r="J8" s="21"/>
      <c r="K8" s="21"/>
      <c r="L8" s="21"/>
    </row>
    <row r="9" spans="2:12" s="15" customFormat="1" ht="20.25">
      <c r="B9" s="16" t="s">
        <v>37</v>
      </c>
      <c r="C9" s="17"/>
      <c r="D9" s="18"/>
      <c r="E9" s="18"/>
      <c r="F9" s="18"/>
      <c r="G9" s="19"/>
      <c r="H9" s="19"/>
      <c r="I9" s="19"/>
      <c r="J9" s="19"/>
      <c r="K9" s="19"/>
      <c r="L9" s="20"/>
    </row>
    <row r="10" spans="4:12" ht="12.75">
      <c r="D10" s="22"/>
      <c r="E10" s="22"/>
      <c r="F10" s="22"/>
      <c r="G10" s="21"/>
      <c r="H10" s="21"/>
      <c r="I10" s="21"/>
      <c r="J10" s="21"/>
      <c r="K10" s="21"/>
      <c r="L10" s="21"/>
    </row>
    <row r="11" spans="2:12" ht="26.25" customHeight="1">
      <c r="B11" s="16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21"/>
    </row>
    <row r="12" spans="2:12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1"/>
    </row>
    <row r="13" spans="4:12" s="23" customFormat="1" ht="16.5" thickBot="1">
      <c r="D13" s="24"/>
      <c r="E13" s="24"/>
      <c r="F13" s="24"/>
      <c r="G13" s="25"/>
      <c r="H13" s="25"/>
      <c r="I13" s="25"/>
      <c r="J13" s="25"/>
      <c r="K13" s="25"/>
      <c r="L13" s="25"/>
    </row>
    <row r="14" spans="2:12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9"/>
      <c r="L14" s="25"/>
    </row>
    <row r="15" spans="2:12" s="30" customFormat="1" ht="19.5">
      <c r="B15" s="31" t="s">
        <v>63</v>
      </c>
      <c r="C15" s="32"/>
      <c r="D15" s="33"/>
      <c r="E15" s="34"/>
      <c r="F15" s="34"/>
      <c r="G15" s="35"/>
      <c r="H15" s="35"/>
      <c r="I15" s="35"/>
      <c r="J15" s="35"/>
      <c r="K15" s="36"/>
      <c r="L15" s="37"/>
    </row>
    <row r="16" spans="2:12" s="30" customFormat="1" ht="18.75" hidden="1">
      <c r="B16" s="38"/>
      <c r="C16" s="39"/>
      <c r="D16" s="39"/>
      <c r="E16" s="37"/>
      <c r="F16" s="37"/>
      <c r="G16" s="37"/>
      <c r="H16" s="37"/>
      <c r="I16" s="37"/>
      <c r="J16" s="37"/>
      <c r="K16" s="41"/>
      <c r="L16" s="37"/>
    </row>
    <row r="17" spans="2:12" s="30" customFormat="1" ht="19.5" hidden="1">
      <c r="B17" s="31" t="s">
        <v>2</v>
      </c>
      <c r="C17" s="42"/>
      <c r="D17" s="42"/>
      <c r="E17" s="35"/>
      <c r="F17" s="34"/>
      <c r="G17" s="43"/>
      <c r="H17" s="43"/>
      <c r="I17" s="43"/>
      <c r="J17" s="43"/>
      <c r="K17" s="36"/>
      <c r="L17" s="37"/>
    </row>
    <row r="18" spans="2:12" s="30" customFormat="1" ht="19.5">
      <c r="B18" s="31"/>
      <c r="C18" s="42"/>
      <c r="D18" s="42"/>
      <c r="E18" s="35"/>
      <c r="F18" s="34"/>
      <c r="G18" s="43"/>
      <c r="H18" s="43"/>
      <c r="I18" s="144"/>
      <c r="J18" s="43"/>
      <c r="K18" s="36"/>
      <c r="L18" s="37"/>
    </row>
    <row r="19" spans="2:12" s="30" customFormat="1" ht="20.25" thickBot="1">
      <c r="B19" s="31"/>
      <c r="C19" s="42"/>
      <c r="D19" s="42"/>
      <c r="E19" s="35"/>
      <c r="F19" s="34"/>
      <c r="G19" s="43"/>
      <c r="H19" s="43"/>
      <c r="I19" s="144"/>
      <c r="J19" s="43"/>
      <c r="K19" s="36"/>
      <c r="L19" s="37"/>
    </row>
    <row r="20" spans="2:12" s="30" customFormat="1" ht="20.25" thickTop="1">
      <c r="B20" s="31"/>
      <c r="C20" s="42"/>
      <c r="D20" s="42"/>
      <c r="E20" s="35"/>
      <c r="F20" s="268" t="s">
        <v>53</v>
      </c>
      <c r="G20" s="286" t="s">
        <v>14</v>
      </c>
      <c r="H20" s="287"/>
      <c r="I20" s="123"/>
      <c r="J20" s="279" t="s">
        <v>36</v>
      </c>
      <c r="K20" s="36"/>
      <c r="L20" s="37"/>
    </row>
    <row r="21" spans="2:12" s="30" customFormat="1" ht="19.5">
      <c r="B21" s="38"/>
      <c r="C21" s="39"/>
      <c r="D21" s="39"/>
      <c r="E21" s="37"/>
      <c r="F21" s="139"/>
      <c r="G21" s="266" t="s">
        <v>26</v>
      </c>
      <c r="H21" s="140" t="s">
        <v>27</v>
      </c>
      <c r="I21" s="126"/>
      <c r="J21" s="280" t="s">
        <v>55</v>
      </c>
      <c r="K21" s="41"/>
      <c r="L21" s="37"/>
    </row>
    <row r="22" spans="2:12" s="30" customFormat="1" ht="11.25" customHeight="1" thickBot="1">
      <c r="B22" s="38"/>
      <c r="C22" s="39"/>
      <c r="D22" s="39"/>
      <c r="E22" s="37"/>
      <c r="F22" s="141"/>
      <c r="G22" s="141"/>
      <c r="H22" s="140"/>
      <c r="I22" s="126"/>
      <c r="J22" s="281"/>
      <c r="K22" s="41"/>
      <c r="L22" s="37"/>
    </row>
    <row r="23" spans="1:12" s="30" customFormat="1" ht="19.5" thickTop="1">
      <c r="A23" s="253"/>
      <c r="B23" s="38"/>
      <c r="C23" s="44"/>
      <c r="D23" s="131" t="s">
        <v>57</v>
      </c>
      <c r="E23" s="132"/>
      <c r="F23" s="145">
        <f>+G23+H23</f>
        <v>5135646.559310052</v>
      </c>
      <c r="G23" s="145">
        <f>+Inversiones!H21+Inversiones!H22</f>
        <v>416414.08999999997</v>
      </c>
      <c r="H23" s="142">
        <f>SUM(USUARIOS!H20:J23)</f>
        <v>4719232.469310052</v>
      </c>
      <c r="I23" s="127"/>
      <c r="J23" s="282">
        <v>362835.7975961411</v>
      </c>
      <c r="K23" s="41"/>
      <c r="L23" s="37"/>
    </row>
    <row r="24" spans="1:12" s="30" customFormat="1" ht="18.75">
      <c r="A24" s="253"/>
      <c r="B24" s="38"/>
      <c r="C24" s="44"/>
      <c r="D24" s="133"/>
      <c r="E24" s="45"/>
      <c r="F24" s="146"/>
      <c r="G24" s="146"/>
      <c r="H24" s="128"/>
      <c r="I24" s="127"/>
      <c r="J24" s="283"/>
      <c r="K24" s="41"/>
      <c r="L24" s="37"/>
    </row>
    <row r="25" spans="1:13" ht="18.75">
      <c r="A25" s="253"/>
      <c r="B25" s="46"/>
      <c r="C25" s="47"/>
      <c r="D25" s="134" t="s">
        <v>58</v>
      </c>
      <c r="E25" s="21"/>
      <c r="F25" s="146">
        <f>+G25+H25</f>
        <v>1670706.316188037</v>
      </c>
      <c r="G25" s="146">
        <f>+Inversiones!H26+Inversiones!H27</f>
        <v>451986.25</v>
      </c>
      <c r="H25" s="128">
        <f>SUM(USUARIOS!H26:J29)</f>
        <v>1218720.066188037</v>
      </c>
      <c r="I25" s="127"/>
      <c r="J25" s="283">
        <v>367490.5130026784</v>
      </c>
      <c r="K25" s="48"/>
      <c r="L25" s="21"/>
      <c r="M25" s="265"/>
    </row>
    <row r="26" spans="1:13" ht="18.75">
      <c r="A26" s="253"/>
      <c r="B26" s="46"/>
      <c r="C26" s="47"/>
      <c r="D26" s="134"/>
      <c r="E26" s="21"/>
      <c r="F26" s="146"/>
      <c r="G26" s="146"/>
      <c r="H26" s="129"/>
      <c r="I26" s="135"/>
      <c r="J26" s="283"/>
      <c r="K26" s="48"/>
      <c r="L26" s="21"/>
      <c r="M26" s="265"/>
    </row>
    <row r="27" spans="1:13" ht="18.75">
      <c r="A27" s="253"/>
      <c r="B27" s="46"/>
      <c r="C27" s="47"/>
      <c r="D27" s="134" t="s">
        <v>59</v>
      </c>
      <c r="E27" s="21"/>
      <c r="F27" s="146">
        <f>+G27+H27</f>
        <v>4389577.374140305</v>
      </c>
      <c r="G27" s="146">
        <f>+Inversiones!H31+Inversiones!H32</f>
        <v>1443406.75</v>
      </c>
      <c r="H27" s="128">
        <f>SUM(USUARIOS!H32:J35)</f>
        <v>2946170.624140306</v>
      </c>
      <c r="I27" s="127"/>
      <c r="J27" s="283">
        <v>361241.2551048916</v>
      </c>
      <c r="K27" s="48"/>
      <c r="L27" s="21"/>
      <c r="M27" s="265"/>
    </row>
    <row r="28" spans="1:13" ht="18.75">
      <c r="A28" s="253"/>
      <c r="B28" s="46"/>
      <c r="C28" s="47"/>
      <c r="D28" s="133"/>
      <c r="E28" s="49"/>
      <c r="F28" s="146"/>
      <c r="G28" s="146"/>
      <c r="H28" s="128"/>
      <c r="I28" s="127"/>
      <c r="J28" s="283"/>
      <c r="K28" s="48"/>
      <c r="L28" s="21"/>
      <c r="M28" s="265"/>
    </row>
    <row r="29" spans="1:13" ht="18.75">
      <c r="A29" s="253"/>
      <c r="B29" s="46"/>
      <c r="C29" s="47"/>
      <c r="D29" s="134" t="s">
        <v>60</v>
      </c>
      <c r="E29" s="21"/>
      <c r="F29" s="146">
        <f>+G29+H29</f>
        <v>1411092.0913990168</v>
      </c>
      <c r="G29" s="146">
        <f>+Inversiones!H36+Inversiones!H37</f>
        <v>222975.52</v>
      </c>
      <c r="H29" s="128">
        <f>SUM(USUARIOS!H37:J40)</f>
        <v>1188116.5713990168</v>
      </c>
      <c r="I29" s="127"/>
      <c r="J29" s="283">
        <v>357341.38706071425</v>
      </c>
      <c r="K29" s="48"/>
      <c r="L29" s="21"/>
      <c r="M29" s="265"/>
    </row>
    <row r="30" spans="1:13" s="30" customFormat="1" ht="18.75">
      <c r="A30" s="253"/>
      <c r="B30" s="38"/>
      <c r="C30" s="44"/>
      <c r="D30" s="133"/>
      <c r="E30" s="49"/>
      <c r="F30" s="146"/>
      <c r="G30" s="146"/>
      <c r="H30" s="128"/>
      <c r="I30" s="127"/>
      <c r="J30" s="283"/>
      <c r="K30" s="41"/>
      <c r="L30" s="37"/>
      <c r="M30" s="265"/>
    </row>
    <row r="31" spans="1:13" s="30" customFormat="1" ht="18.75">
      <c r="A31" s="253"/>
      <c r="B31" s="38"/>
      <c r="C31" s="39"/>
      <c r="D31" s="134" t="s">
        <v>61</v>
      </c>
      <c r="E31" s="49"/>
      <c r="F31" s="146">
        <f>+G31+H31</f>
        <v>4203780.424150599</v>
      </c>
      <c r="G31" s="146">
        <f>+Inversiones!H41+Inversiones!H42</f>
        <v>1618332.31</v>
      </c>
      <c r="H31" s="128">
        <f>SUM(USUARIOS!H42:J46)</f>
        <v>2585448.114150599</v>
      </c>
      <c r="I31" s="127"/>
      <c r="J31" s="283">
        <v>380774.4307553105</v>
      </c>
      <c r="K31" s="41"/>
      <c r="L31" s="37"/>
      <c r="M31" s="265"/>
    </row>
    <row r="32" spans="1:13" s="30" customFormat="1" ht="18.75">
      <c r="A32" s="253"/>
      <c r="B32" s="38"/>
      <c r="C32" s="39"/>
      <c r="D32" s="134"/>
      <c r="E32" s="49"/>
      <c r="F32" s="146"/>
      <c r="G32" s="146"/>
      <c r="H32" s="130"/>
      <c r="I32" s="136"/>
      <c r="J32" s="283"/>
      <c r="K32" s="41"/>
      <c r="L32" s="37"/>
      <c r="M32" s="265"/>
    </row>
    <row r="33" spans="1:13" s="30" customFormat="1" ht="18.75">
      <c r="A33" s="253"/>
      <c r="B33" s="38"/>
      <c r="C33" s="39"/>
      <c r="D33" s="134" t="s">
        <v>62</v>
      </c>
      <c r="E33" s="37"/>
      <c r="F33" s="146">
        <f>+G33+H33</f>
        <v>5185654.581509287</v>
      </c>
      <c r="G33" s="146">
        <f>+Inversiones!H46+Inversiones!H47</f>
        <v>695091.83</v>
      </c>
      <c r="H33" s="128">
        <f>SUM(USUARIOS!H48:J51)</f>
        <v>4490562.751509286</v>
      </c>
      <c r="I33" s="127"/>
      <c r="J33" s="283">
        <v>359767.6265986243</v>
      </c>
      <c r="K33" s="41"/>
      <c r="L33" s="37"/>
      <c r="M33" s="265"/>
    </row>
    <row r="34" spans="2:12" s="30" customFormat="1" ht="19.5" thickBot="1">
      <c r="B34" s="38"/>
      <c r="C34" s="39"/>
      <c r="D34" s="137"/>
      <c r="E34" s="138"/>
      <c r="F34" s="147"/>
      <c r="G34" s="147"/>
      <c r="H34" s="143"/>
      <c r="I34" s="127"/>
      <c r="J34" s="284"/>
      <c r="K34" s="41"/>
      <c r="L34" s="37"/>
    </row>
    <row r="35" spans="2:12" s="30" customFormat="1" ht="20.25" thickBot="1" thickTop="1">
      <c r="B35" s="38"/>
      <c r="C35" s="39"/>
      <c r="D35" s="56"/>
      <c r="E35" s="37"/>
      <c r="F35" s="56"/>
      <c r="I35" s="37"/>
      <c r="J35" s="55"/>
      <c r="K35" s="41"/>
      <c r="L35" s="37"/>
    </row>
    <row r="36" spans="1:12" s="30" customFormat="1" ht="24" customHeight="1" thickBot="1" thickTop="1">
      <c r="A36" s="58"/>
      <c r="B36" s="38"/>
      <c r="C36" s="39"/>
      <c r="D36" s="288" t="s">
        <v>67</v>
      </c>
      <c r="E36" s="288"/>
      <c r="F36" s="285">
        <f>SUM(F23:F33)</f>
        <v>21996457.346697293</v>
      </c>
      <c r="G36" s="60">
        <f>SUM(G23:G33)</f>
        <v>4848206.75</v>
      </c>
      <c r="H36" s="60">
        <f>SUM(H23:H33)</f>
        <v>17148250.596697293</v>
      </c>
      <c r="I36" s="122"/>
      <c r="J36" s="60">
        <f>SUM(J23:J34)</f>
        <v>2189451.0101183597</v>
      </c>
      <c r="K36" s="41"/>
      <c r="L36" s="37"/>
    </row>
    <row r="37" spans="2:12" s="30" customFormat="1" ht="19.5" thickTop="1">
      <c r="B37" s="38"/>
      <c r="C37" s="51"/>
      <c r="D37" s="44"/>
      <c r="E37" s="7"/>
      <c r="F37" s="50"/>
      <c r="K37" s="41"/>
      <c r="L37" s="37"/>
    </row>
    <row r="38" spans="2:12" s="23" customFormat="1" ht="9" customHeight="1" thickBot="1">
      <c r="B38" s="52"/>
      <c r="C38" s="53"/>
      <c r="D38" s="53"/>
      <c r="E38" s="53"/>
      <c r="F38" s="53"/>
      <c r="G38" s="53"/>
      <c r="H38" s="53"/>
      <c r="I38" s="53"/>
      <c r="J38" s="53"/>
      <c r="K38" s="54"/>
      <c r="L38" s="25"/>
    </row>
    <row r="39" ht="13.5" thickTop="1"/>
    <row r="40" ht="12.75">
      <c r="G40" s="223"/>
    </row>
    <row r="42" spans="5:7" ht="12.75">
      <c r="E42" s="234"/>
      <c r="G42" s="223"/>
    </row>
    <row r="43" ht="12.75">
      <c r="E43" s="234"/>
    </row>
    <row r="44" ht="12.75">
      <c r="E44" s="235"/>
    </row>
  </sheetData>
  <sheetProtection/>
  <mergeCells count="2">
    <mergeCell ref="G20:H20"/>
    <mergeCell ref="D36:E3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0" r:id="rId2"/>
  <headerFooter alignWithMargins="0">
    <oddFooter>&amp;L&amp;"Times New Roman,Cursiva"&amp;7&amp;Z&amp;F&amp;P&amp;N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45" zoomScaleNormal="45" zoomScalePageLayoutView="0" workbookViewId="0" topLeftCell="A1">
      <selection activeCell="M50" sqref="M50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6.7109375" style="6" customWidth="1"/>
    <col min="4" max="5" width="23.28125" style="6" customWidth="1"/>
    <col min="6" max="6" width="37.7109375" style="6" customWidth="1"/>
    <col min="7" max="7" width="21.8515625" style="6" customWidth="1"/>
    <col min="8" max="8" width="30.57421875" style="6" customWidth="1"/>
    <col min="9" max="9" width="9.140625" style="6" customWidth="1"/>
    <col min="10" max="10" width="5.57421875" style="6" customWidth="1"/>
    <col min="11" max="11" width="17.57421875" style="6" bestFit="1" customWidth="1"/>
    <col min="12" max="12" width="11.421875" style="6" customWidth="1"/>
    <col min="13" max="13" width="20.421875" style="6" bestFit="1" customWidth="1"/>
    <col min="14" max="16384" width="11.421875" style="6" customWidth="1"/>
  </cols>
  <sheetData>
    <row r="1" spans="2:10" s="1" customFormat="1" ht="26.25">
      <c r="B1" s="2"/>
      <c r="J1" s="3"/>
    </row>
    <row r="2" spans="2:9" s="1" customFormat="1" ht="26.25">
      <c r="B2" s="2" t="str">
        <f>'Jun Nov 2015'!B2</f>
        <v>ANEXO XIII al Memorándum D.T.E.E.  N°   580  / 2016                       .</v>
      </c>
      <c r="C2" s="5"/>
      <c r="D2" s="5"/>
      <c r="E2" s="5"/>
      <c r="F2" s="5"/>
      <c r="G2" s="5"/>
      <c r="H2" s="5"/>
      <c r="I2" s="5"/>
    </row>
    <row r="3" spans="3:9" ht="12.75">
      <c r="C3" s="8"/>
      <c r="D3" s="8"/>
      <c r="E3" s="8"/>
      <c r="F3" s="8"/>
      <c r="G3" s="8"/>
      <c r="H3" s="8"/>
      <c r="I3" s="8"/>
    </row>
    <row r="4" spans="1:10" s="11" customFormat="1" ht="11.25">
      <c r="A4" s="9" t="s">
        <v>0</v>
      </c>
      <c r="B4" s="10"/>
      <c r="C4" s="12"/>
      <c r="D4" s="12"/>
      <c r="E4" s="12"/>
      <c r="F4" s="12"/>
      <c r="G4" s="12"/>
      <c r="H4" s="12"/>
      <c r="I4" s="12"/>
      <c r="J4" s="12"/>
    </row>
    <row r="5" spans="1:10" s="11" customFormat="1" ht="11.25">
      <c r="A5" s="9" t="s">
        <v>1</v>
      </c>
      <c r="B5" s="10"/>
      <c r="C5" s="12"/>
      <c r="D5" s="12"/>
      <c r="E5" s="12"/>
      <c r="F5" s="12"/>
      <c r="G5" s="12"/>
      <c r="H5" s="12"/>
      <c r="I5" s="12"/>
      <c r="J5" s="12"/>
    </row>
    <row r="6" spans="2:10" s="1" customFormat="1" ht="26.25">
      <c r="B6" s="124"/>
      <c r="C6" s="124"/>
      <c r="D6" s="124"/>
      <c r="E6" s="124"/>
      <c r="F6" s="124"/>
      <c r="G6" s="124"/>
      <c r="H6" s="124"/>
      <c r="I6" s="124"/>
      <c r="J6" s="14"/>
    </row>
    <row r="7" spans="2:10" s="15" customFormat="1" ht="20.25">
      <c r="B7" s="255" t="s">
        <v>45</v>
      </c>
      <c r="C7" s="18"/>
      <c r="D7" s="18"/>
      <c r="E7" s="18"/>
      <c r="F7" s="18"/>
      <c r="G7" s="19"/>
      <c r="H7" s="19"/>
      <c r="I7" s="19"/>
      <c r="J7" s="20"/>
    </row>
    <row r="8" spans="2:10" ht="20.25">
      <c r="B8" s="15"/>
      <c r="I8" s="21"/>
      <c r="J8" s="21"/>
    </row>
    <row r="9" spans="2:10" s="15" customFormat="1" ht="20.25">
      <c r="B9" s="255" t="s">
        <v>37</v>
      </c>
      <c r="C9" s="18"/>
      <c r="D9" s="18"/>
      <c r="E9" s="18"/>
      <c r="F9" s="18"/>
      <c r="G9" s="18"/>
      <c r="H9" s="18"/>
      <c r="I9" s="19"/>
      <c r="J9" s="20"/>
    </row>
    <row r="10" spans="2:10" ht="20.25">
      <c r="B10" s="15"/>
      <c r="C10" s="22"/>
      <c r="D10" s="22"/>
      <c r="E10" s="22"/>
      <c r="F10" s="22"/>
      <c r="I10" s="21"/>
      <c r="J10" s="21"/>
    </row>
    <row r="11" spans="2:10" ht="26.25" customHeight="1">
      <c r="B11" s="255" t="s">
        <v>54</v>
      </c>
      <c r="C11" s="16"/>
      <c r="D11" s="16"/>
      <c r="E11" s="16"/>
      <c r="F11" s="16"/>
      <c r="G11" s="16"/>
      <c r="H11" s="16"/>
      <c r="I11" s="16"/>
      <c r="J11" s="21"/>
    </row>
    <row r="12" spans="2:10" ht="15.75" customHeight="1">
      <c r="B12" s="16"/>
      <c r="C12" s="16"/>
      <c r="D12" s="16"/>
      <c r="E12" s="16"/>
      <c r="F12" s="16"/>
      <c r="G12" s="16"/>
      <c r="H12" s="16"/>
      <c r="I12" s="16"/>
      <c r="J12" s="21"/>
    </row>
    <row r="13" spans="3:10" s="23" customFormat="1" ht="45" customHeight="1" thickBot="1">
      <c r="C13" s="24"/>
      <c r="D13" s="24"/>
      <c r="E13" s="24"/>
      <c r="F13" s="24"/>
      <c r="I13" s="25"/>
      <c r="J13" s="25"/>
    </row>
    <row r="14" spans="2:10" s="23" customFormat="1" ht="16.5" thickTop="1">
      <c r="B14" s="26">
        <v>1</v>
      </c>
      <c r="C14" s="28"/>
      <c r="D14" s="28"/>
      <c r="E14" s="28"/>
      <c r="F14" s="28"/>
      <c r="G14" s="28"/>
      <c r="H14" s="28"/>
      <c r="I14" s="29"/>
      <c r="J14" s="25"/>
    </row>
    <row r="15" spans="2:10" s="30" customFormat="1" ht="20.25">
      <c r="B15" s="256" t="str">
        <f>'Jun Nov 2015'!B15</f>
        <v>Junio - Noviembre de 2015</v>
      </c>
      <c r="C15" s="257"/>
      <c r="D15" s="258"/>
      <c r="E15" s="258"/>
      <c r="F15" s="258"/>
      <c r="G15" s="258"/>
      <c r="H15" s="258"/>
      <c r="I15" s="36"/>
      <c r="J15" s="37"/>
    </row>
    <row r="16" spans="2:10" s="30" customFormat="1" ht="20.25" hidden="1">
      <c r="B16" s="230"/>
      <c r="C16" s="259"/>
      <c r="D16" s="20"/>
      <c r="E16" s="20"/>
      <c r="F16" s="20"/>
      <c r="G16" s="225"/>
      <c r="H16" s="225"/>
      <c r="I16" s="41"/>
      <c r="J16" s="37"/>
    </row>
    <row r="17" spans="2:10" s="30" customFormat="1" ht="20.25" hidden="1">
      <c r="B17" s="256" t="s">
        <v>2</v>
      </c>
      <c r="C17" s="260"/>
      <c r="D17" s="19"/>
      <c r="E17" s="19"/>
      <c r="F17" s="258"/>
      <c r="G17" s="258"/>
      <c r="H17" s="19"/>
      <c r="I17" s="36"/>
      <c r="J17" s="37"/>
    </row>
    <row r="18" spans="2:10" s="30" customFormat="1" ht="27" customHeight="1">
      <c r="B18" s="230"/>
      <c r="C18" s="259"/>
      <c r="D18" s="20"/>
      <c r="E18" s="20"/>
      <c r="F18" s="225"/>
      <c r="G18" s="225"/>
      <c r="H18" s="20"/>
      <c r="I18" s="41"/>
      <c r="J18" s="37"/>
    </row>
    <row r="19" spans="2:10" s="30" customFormat="1" ht="20.25">
      <c r="B19" s="230"/>
      <c r="C19" s="259"/>
      <c r="D19" s="20"/>
      <c r="E19" s="20"/>
      <c r="F19" s="225"/>
      <c r="G19" s="225"/>
      <c r="H19" s="267"/>
      <c r="I19" s="41"/>
      <c r="J19" s="37"/>
    </row>
    <row r="20" spans="2:10" s="30" customFormat="1" ht="8.25" customHeight="1">
      <c r="B20" s="230"/>
      <c r="C20" s="259"/>
      <c r="D20" s="20"/>
      <c r="E20" s="20"/>
      <c r="F20" s="225"/>
      <c r="G20" s="225"/>
      <c r="H20" s="267"/>
      <c r="I20" s="41"/>
      <c r="J20" s="37"/>
    </row>
    <row r="21" spans="2:10" s="30" customFormat="1" ht="20.25">
      <c r="B21" s="230"/>
      <c r="C21" s="261" t="s">
        <v>57</v>
      </c>
      <c r="D21" s="20"/>
      <c r="E21" s="261" t="s">
        <v>29</v>
      </c>
      <c r="F21" s="221" t="s">
        <v>65</v>
      </c>
      <c r="G21" s="220"/>
      <c r="H21" s="262">
        <v>69378.22</v>
      </c>
      <c r="I21" s="41"/>
      <c r="J21" s="37"/>
    </row>
    <row r="22" spans="2:10" s="30" customFormat="1" ht="20.25">
      <c r="B22" s="230"/>
      <c r="C22" s="261"/>
      <c r="D22" s="20"/>
      <c r="E22" s="261"/>
      <c r="F22" s="221" t="s">
        <v>46</v>
      </c>
      <c r="G22" s="220"/>
      <c r="H22" s="262">
        <v>347035.87</v>
      </c>
      <c r="I22" s="41"/>
      <c r="J22" s="37"/>
    </row>
    <row r="23" spans="2:10" s="30" customFormat="1" ht="20.25">
      <c r="B23" s="230"/>
      <c r="C23" s="261"/>
      <c r="D23" s="20"/>
      <c r="E23" s="15"/>
      <c r="I23" s="41"/>
      <c r="J23" s="37"/>
    </row>
    <row r="24" spans="2:10" s="30" customFormat="1" ht="20.25">
      <c r="B24" s="230"/>
      <c r="C24" s="261"/>
      <c r="D24" s="20"/>
      <c r="E24" s="261"/>
      <c r="F24" s="221"/>
      <c r="G24" s="220"/>
      <c r="H24" s="262"/>
      <c r="I24" s="41"/>
      <c r="J24" s="37"/>
    </row>
    <row r="25" spans="2:10" s="30" customFormat="1" ht="20.25">
      <c r="B25" s="230"/>
      <c r="C25" s="261"/>
      <c r="D25" s="20"/>
      <c r="E25" s="261"/>
      <c r="F25" s="221"/>
      <c r="G25" s="220"/>
      <c r="H25" s="262"/>
      <c r="I25" s="41"/>
      <c r="J25" s="37"/>
    </row>
    <row r="26" spans="2:13" s="30" customFormat="1" ht="20.25">
      <c r="B26" s="230"/>
      <c r="C26" s="261" t="s">
        <v>58</v>
      </c>
      <c r="D26" s="20"/>
      <c r="E26" s="261" t="s">
        <v>31</v>
      </c>
      <c r="F26" s="221" t="s">
        <v>65</v>
      </c>
      <c r="G26" s="220"/>
      <c r="H26" s="262">
        <v>29949.19</v>
      </c>
      <c r="I26" s="41"/>
      <c r="J26" s="37"/>
      <c r="M26" s="58"/>
    </row>
    <row r="27" spans="2:10" s="30" customFormat="1" ht="20.25">
      <c r="B27" s="230"/>
      <c r="C27" s="261"/>
      <c r="D27" s="20"/>
      <c r="E27" s="261"/>
      <c r="F27" s="221" t="s">
        <v>46</v>
      </c>
      <c r="G27" s="220"/>
      <c r="H27" s="262">
        <v>422037.06</v>
      </c>
      <c r="I27" s="41"/>
      <c r="J27" s="37"/>
    </row>
    <row r="28" spans="2:13" s="30" customFormat="1" ht="20.25">
      <c r="B28" s="230"/>
      <c r="C28" s="261"/>
      <c r="D28" s="20"/>
      <c r="E28" s="261"/>
      <c r="I28" s="41"/>
      <c r="J28" s="37"/>
      <c r="M28" s="58"/>
    </row>
    <row r="29" spans="2:10" ht="20.25">
      <c r="B29" s="230"/>
      <c r="C29" s="261"/>
      <c r="D29" s="20"/>
      <c r="E29" s="261"/>
      <c r="F29" s="221"/>
      <c r="G29" s="220"/>
      <c r="H29" s="262"/>
      <c r="I29" s="48"/>
      <c r="J29" s="21"/>
    </row>
    <row r="30" spans="2:13" ht="20.25">
      <c r="B30" s="230"/>
      <c r="C30" s="261"/>
      <c r="D30" s="20"/>
      <c r="E30" s="261"/>
      <c r="F30" s="221"/>
      <c r="G30" s="220"/>
      <c r="H30" s="262"/>
      <c r="I30" s="48"/>
      <c r="J30" s="21"/>
      <c r="K30" s="223"/>
      <c r="M30" s="58"/>
    </row>
    <row r="31" spans="2:13" ht="20.25">
      <c r="B31" s="230"/>
      <c r="C31" s="261" t="s">
        <v>59</v>
      </c>
      <c r="D31" s="20"/>
      <c r="E31" s="261" t="s">
        <v>32</v>
      </c>
      <c r="F31" s="221" t="s">
        <v>65</v>
      </c>
      <c r="G31" s="220"/>
      <c r="H31" s="262">
        <f>+'[5]TOT-0815'!$I$26</f>
        <v>105846.47</v>
      </c>
      <c r="I31" s="48"/>
      <c r="J31" s="21"/>
      <c r="K31" s="223"/>
      <c r="M31" s="58"/>
    </row>
    <row r="32" spans="2:13" ht="20.25">
      <c r="B32" s="230"/>
      <c r="C32" s="261"/>
      <c r="D32" s="20"/>
      <c r="E32" s="261"/>
      <c r="F32" s="221" t="s">
        <v>46</v>
      </c>
      <c r="G32" s="220"/>
      <c r="H32" s="262">
        <f>'[5]TOT-0815'!$I$31</f>
        <v>1337560.28</v>
      </c>
      <c r="I32" s="48"/>
      <c r="J32" s="21"/>
      <c r="M32" s="58"/>
    </row>
    <row r="33" spans="2:10" ht="20.25">
      <c r="B33" s="230"/>
      <c r="C33" s="261"/>
      <c r="D33" s="20"/>
      <c r="E33" s="261"/>
      <c r="F33" s="30"/>
      <c r="G33" s="30"/>
      <c r="I33" s="48"/>
      <c r="J33" s="21"/>
    </row>
    <row r="34" spans="2:13" ht="20.25">
      <c r="B34" s="230"/>
      <c r="C34" s="261"/>
      <c r="D34" s="20"/>
      <c r="E34" s="261"/>
      <c r="F34" s="221"/>
      <c r="G34" s="220"/>
      <c r="H34" s="262"/>
      <c r="I34" s="48"/>
      <c r="J34" s="21"/>
      <c r="M34" s="58"/>
    </row>
    <row r="35" spans="2:11" ht="20.25">
      <c r="B35" s="230"/>
      <c r="C35" s="261"/>
      <c r="D35" s="20"/>
      <c r="E35" s="261"/>
      <c r="F35" s="221"/>
      <c r="G35" s="220"/>
      <c r="H35" s="262"/>
      <c r="I35" s="48"/>
      <c r="J35" s="21"/>
      <c r="K35" s="223"/>
    </row>
    <row r="36" spans="2:11" ht="20.25">
      <c r="B36" s="230"/>
      <c r="C36" s="261" t="s">
        <v>60</v>
      </c>
      <c r="D36" s="20"/>
      <c r="E36" s="261" t="s">
        <v>33</v>
      </c>
      <c r="F36" s="221" t="s">
        <v>65</v>
      </c>
      <c r="G36" s="220"/>
      <c r="H36" s="262">
        <f>'[6]TOT-0915'!$I$28</f>
        <v>143151.74</v>
      </c>
      <c r="I36" s="48"/>
      <c r="J36" s="21"/>
      <c r="K36" s="223"/>
    </row>
    <row r="37" spans="2:10" ht="20.25">
      <c r="B37" s="230"/>
      <c r="C37" s="261"/>
      <c r="D37" s="20"/>
      <c r="E37" s="261"/>
      <c r="F37" s="221" t="s">
        <v>46</v>
      </c>
      <c r="G37" s="220"/>
      <c r="H37" s="262">
        <f>'[6]TOT-0915'!$I$37</f>
        <v>79823.78</v>
      </c>
      <c r="I37" s="48"/>
      <c r="J37" s="21"/>
    </row>
    <row r="38" spans="2:10" ht="20.25">
      <c r="B38" s="230"/>
      <c r="C38" s="261"/>
      <c r="D38" s="20"/>
      <c r="E38" s="261"/>
      <c r="I38" s="48"/>
      <c r="J38" s="21"/>
    </row>
    <row r="39" spans="2:10" ht="20.25">
      <c r="B39" s="230"/>
      <c r="C39" s="263"/>
      <c r="D39" s="224"/>
      <c r="E39" s="225"/>
      <c r="F39" s="261"/>
      <c r="G39" s="261"/>
      <c r="H39" s="262"/>
      <c r="I39" s="48"/>
      <c r="J39" s="21"/>
    </row>
    <row r="40" spans="2:10" s="30" customFormat="1" ht="20.25">
      <c r="B40" s="230"/>
      <c r="C40" s="263"/>
      <c r="D40" s="224"/>
      <c r="E40" s="225"/>
      <c r="F40" s="221"/>
      <c r="G40" s="220"/>
      <c r="H40" s="262"/>
      <c r="I40" s="41"/>
      <c r="J40" s="37"/>
    </row>
    <row r="41" spans="2:10" s="30" customFormat="1" ht="20.25">
      <c r="B41" s="230"/>
      <c r="C41" s="261" t="s">
        <v>61</v>
      </c>
      <c r="D41" s="224"/>
      <c r="E41" s="261" t="s">
        <v>34</v>
      </c>
      <c r="F41" s="221" t="s">
        <v>65</v>
      </c>
      <c r="G41" s="220"/>
      <c r="H41" s="262">
        <f>'[7]TOT-1015'!$I$26</f>
        <v>1209158.5</v>
      </c>
      <c r="I41" s="41"/>
      <c r="J41" s="37"/>
    </row>
    <row r="42" spans="2:10" s="30" customFormat="1" ht="20.25">
      <c r="B42" s="230"/>
      <c r="C42" s="261"/>
      <c r="D42" s="224"/>
      <c r="E42" s="261"/>
      <c r="F42" s="221" t="s">
        <v>46</v>
      </c>
      <c r="G42" s="220"/>
      <c r="H42" s="262">
        <f>'[7]TOT-1015'!$I$31</f>
        <v>409173.81</v>
      </c>
      <c r="I42" s="41"/>
      <c r="J42" s="37"/>
    </row>
    <row r="43" spans="2:10" s="30" customFormat="1" ht="20.25">
      <c r="B43" s="230"/>
      <c r="C43" s="261"/>
      <c r="D43" s="224"/>
      <c r="E43" s="261"/>
      <c r="I43" s="41"/>
      <c r="J43" s="37"/>
    </row>
    <row r="44" spans="2:10" s="30" customFormat="1" ht="20.25">
      <c r="B44" s="230"/>
      <c r="C44" s="261"/>
      <c r="D44" s="224"/>
      <c r="E44" s="261"/>
      <c r="F44" s="221"/>
      <c r="G44" s="220"/>
      <c r="H44" s="262"/>
      <c r="I44" s="41"/>
      <c r="J44" s="37"/>
    </row>
    <row r="45" spans="2:10" s="30" customFormat="1" ht="20.25">
      <c r="B45" s="230"/>
      <c r="C45" s="261"/>
      <c r="D45" s="224"/>
      <c r="E45" s="261"/>
      <c r="F45" s="221"/>
      <c r="G45" s="220"/>
      <c r="H45" s="262"/>
      <c r="I45" s="41"/>
      <c r="J45" s="37"/>
    </row>
    <row r="46" spans="2:10" s="30" customFormat="1" ht="20.25">
      <c r="B46" s="230"/>
      <c r="C46" s="261" t="s">
        <v>62</v>
      </c>
      <c r="D46" s="20"/>
      <c r="E46" s="261" t="s">
        <v>35</v>
      </c>
      <c r="F46" s="221" t="s">
        <v>65</v>
      </c>
      <c r="G46" s="220"/>
      <c r="H46" s="262">
        <f>'[8]TOT-1115'!$I$27</f>
        <v>97468.64</v>
      </c>
      <c r="I46" s="41"/>
      <c r="J46" s="37"/>
    </row>
    <row r="47" spans="2:10" s="30" customFormat="1" ht="20.25">
      <c r="B47" s="230"/>
      <c r="F47" s="221" t="s">
        <v>46</v>
      </c>
      <c r="G47" s="220"/>
      <c r="H47" s="262">
        <f>'[8]TOT-1115'!$I$34</f>
        <v>597623.19</v>
      </c>
      <c r="I47" s="41"/>
      <c r="J47" s="37"/>
    </row>
    <row r="48" spans="2:10" s="30" customFormat="1" ht="20.25">
      <c r="B48" s="230"/>
      <c r="C48" s="261"/>
      <c r="D48" s="20"/>
      <c r="E48" s="20"/>
      <c r="F48" s="15"/>
      <c r="G48" s="15"/>
      <c r="H48" s="15"/>
      <c r="I48" s="41"/>
      <c r="J48" s="37"/>
    </row>
    <row r="49" spans="2:10" s="30" customFormat="1" ht="31.5" customHeight="1" thickBot="1">
      <c r="B49" s="38"/>
      <c r="C49" s="44"/>
      <c r="D49" s="7"/>
      <c r="E49" s="7"/>
      <c r="F49" s="50"/>
      <c r="G49" s="125"/>
      <c r="H49" s="7"/>
      <c r="I49" s="41"/>
      <c r="J49" s="37"/>
    </row>
    <row r="50" spans="2:13" s="278" customFormat="1" ht="36.75" customHeight="1" thickBot="1" thickTop="1">
      <c r="B50" s="271"/>
      <c r="C50" s="272"/>
      <c r="D50" s="273"/>
      <c r="E50" s="289" t="s">
        <v>56</v>
      </c>
      <c r="F50" s="290"/>
      <c r="G50" s="291"/>
      <c r="H50" s="274">
        <f>SUM(H21:H48)</f>
        <v>4848206.75</v>
      </c>
      <c r="I50" s="275"/>
      <c r="J50" s="276"/>
      <c r="K50" s="277"/>
      <c r="M50" s="277"/>
    </row>
    <row r="51" spans="2:10" s="30" customFormat="1" ht="9" customHeight="1" thickTop="1">
      <c r="B51" s="38"/>
      <c r="C51" s="44"/>
      <c r="D51" s="7"/>
      <c r="E51" s="7"/>
      <c r="F51" s="50"/>
      <c r="G51" s="125"/>
      <c r="H51" s="7"/>
      <c r="I51" s="41"/>
      <c r="J51" s="37"/>
    </row>
    <row r="52" spans="2:10" s="30" customFormat="1" ht="18.75">
      <c r="B52" s="38"/>
      <c r="C52" s="44"/>
      <c r="D52" s="7"/>
      <c r="E52" s="7"/>
      <c r="F52" s="50"/>
      <c r="G52" s="125"/>
      <c r="H52" s="7"/>
      <c r="I52" s="41"/>
      <c r="J52" s="37"/>
    </row>
    <row r="53" spans="2:10" s="23" customFormat="1" ht="9" customHeight="1" thickBot="1">
      <c r="B53" s="52"/>
      <c r="C53" s="53"/>
      <c r="D53" s="53"/>
      <c r="E53" s="53"/>
      <c r="F53" s="53"/>
      <c r="G53" s="53"/>
      <c r="H53" s="53"/>
      <c r="I53" s="54"/>
      <c r="J53" s="25"/>
    </row>
    <row r="54" ht="13.5" thickTop="1"/>
  </sheetData>
  <sheetProtection/>
  <mergeCells count="1">
    <mergeCell ref="E50:G50"/>
  </mergeCells>
  <printOptions/>
  <pageMargins left="0.67" right="0.1968503937007874" top="0.7874015748031497" bottom="0.43" header="0.5118110236220472" footer="0.27"/>
  <pageSetup fitToHeight="1" fitToWidth="1" orientation="landscape" paperSize="9" scale="47" r:id="rId2"/>
  <headerFooter alignWithMargins="0">
    <oddFooter>&amp;L&amp;"Times New Roman,Normal"&amp;F-&amp;A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53" zoomScaleNormal="53" zoomScalePageLayoutView="0" workbookViewId="0" topLeftCell="A1">
      <selection activeCell="I57" sqref="I57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28.140625" style="6" bestFit="1" customWidth="1"/>
    <col min="4" max="4" width="15.28125" style="6" customWidth="1"/>
    <col min="5" max="5" width="10.421875" style="6" customWidth="1"/>
    <col min="6" max="6" width="64.140625" style="6" customWidth="1"/>
    <col min="7" max="7" width="18.57421875" style="6" customWidth="1"/>
    <col min="8" max="8" width="32.421875" style="6" customWidth="1"/>
    <col min="9" max="10" width="26.7109375" style="6" customWidth="1"/>
    <col min="11" max="11" width="14.28125" style="6" customWidth="1"/>
    <col min="12" max="12" width="15.7109375" style="6" customWidth="1"/>
    <col min="13" max="13" width="18.7109375" style="6" bestFit="1" customWidth="1"/>
    <col min="14" max="14" width="18.140625" style="6" bestFit="1" customWidth="1"/>
    <col min="15" max="16384" width="11.421875" style="6" customWidth="1"/>
  </cols>
  <sheetData>
    <row r="1" spans="2:12" s="1" customFormat="1" ht="26.25">
      <c r="B1" s="2"/>
      <c r="L1" s="3"/>
    </row>
    <row r="2" spans="2:11" s="1" customFormat="1" ht="26.25">
      <c r="B2" s="2" t="str">
        <f>'Jun Nov 2015'!B2</f>
        <v>ANEXO XIII al Memorándum D.T.E.E.  N°   580  / 2016                       .</v>
      </c>
      <c r="C2" s="5"/>
      <c r="D2" s="5"/>
      <c r="E2" s="5"/>
      <c r="F2" s="5"/>
      <c r="G2" s="5"/>
      <c r="H2" s="5"/>
      <c r="I2" s="5"/>
      <c r="J2" s="5"/>
      <c r="K2" s="5"/>
    </row>
    <row r="3" spans="3:11" ht="12.75">
      <c r="C3" s="8"/>
      <c r="D3" s="8"/>
      <c r="E3" s="8"/>
      <c r="F3" s="8"/>
      <c r="G3" s="8"/>
      <c r="H3" s="8"/>
      <c r="I3" s="8"/>
      <c r="J3" s="8"/>
      <c r="K3" s="8"/>
    </row>
    <row r="4" spans="1:12" s="11" customFormat="1" ht="11.25">
      <c r="A4" s="9" t="s">
        <v>0</v>
      </c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1" customFormat="1" ht="26.25">
      <c r="A5" s="9" t="s">
        <v>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2"/>
    </row>
    <row r="6" spans="2:12" s="1" customFormat="1" ht="26.25">
      <c r="B6" s="16" t="s">
        <v>45</v>
      </c>
      <c r="C6" s="18"/>
      <c r="D6" s="18"/>
      <c r="E6" s="18"/>
      <c r="F6" s="18"/>
      <c r="G6" s="19"/>
      <c r="H6" s="19"/>
      <c r="I6" s="19"/>
      <c r="J6" s="19"/>
      <c r="K6" s="19"/>
      <c r="L6" s="14"/>
    </row>
    <row r="7" spans="2:12" s="15" customFormat="1" ht="20.25">
      <c r="B7" s="6"/>
      <c r="C7" s="6"/>
      <c r="D7" s="6"/>
      <c r="E7" s="6"/>
      <c r="F7" s="6"/>
      <c r="G7" s="6"/>
      <c r="H7" s="21"/>
      <c r="I7" s="21"/>
      <c r="J7" s="21"/>
      <c r="K7" s="21"/>
      <c r="L7" s="20"/>
    </row>
    <row r="8" spans="2:12" ht="20.25">
      <c r="B8" s="16" t="s">
        <v>37</v>
      </c>
      <c r="C8" s="18"/>
      <c r="D8" s="18"/>
      <c r="E8" s="18"/>
      <c r="F8" s="18"/>
      <c r="G8" s="18"/>
      <c r="H8" s="19"/>
      <c r="I8" s="19"/>
      <c r="J8" s="19"/>
      <c r="K8" s="19"/>
      <c r="L8" s="21"/>
    </row>
    <row r="9" spans="2:12" s="15" customFormat="1" ht="20.25">
      <c r="B9" s="6"/>
      <c r="C9" s="22"/>
      <c r="D9" s="22"/>
      <c r="E9" s="22"/>
      <c r="F9" s="22"/>
      <c r="G9" s="6"/>
      <c r="H9" s="21"/>
      <c r="I9" s="21"/>
      <c r="J9" s="21"/>
      <c r="K9" s="21"/>
      <c r="L9" s="20"/>
    </row>
    <row r="10" spans="2:12" ht="18.75">
      <c r="B10" s="292" t="s">
        <v>28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1"/>
    </row>
    <row r="11" spans="2:12" ht="16.5" thickBot="1">
      <c r="B11" s="23"/>
      <c r="C11" s="24"/>
      <c r="D11" s="24"/>
      <c r="E11" s="24"/>
      <c r="F11" s="24"/>
      <c r="G11" s="23"/>
      <c r="H11" s="25"/>
      <c r="I11" s="25"/>
      <c r="J11" s="25"/>
      <c r="K11" s="25"/>
      <c r="L11" s="21"/>
    </row>
    <row r="12" spans="2:12" s="23" customFormat="1" ht="16.5" thickTop="1">
      <c r="B12" s="26">
        <v>1</v>
      </c>
      <c r="C12" s="28"/>
      <c r="D12" s="28"/>
      <c r="E12" s="28"/>
      <c r="F12" s="28"/>
      <c r="G12" s="28"/>
      <c r="H12" s="28"/>
      <c r="I12" s="28"/>
      <c r="J12" s="28"/>
      <c r="K12" s="29"/>
      <c r="L12" s="25"/>
    </row>
    <row r="13" spans="2:12" s="23" customFormat="1" ht="19.5">
      <c r="B13" s="31" t="str">
        <f>'Jun Nov 2015'!B15</f>
        <v>Junio - Noviembre de 2015</v>
      </c>
      <c r="C13" s="33"/>
      <c r="D13" s="33"/>
      <c r="E13" s="34"/>
      <c r="F13" s="34"/>
      <c r="G13" s="34"/>
      <c r="H13" s="35"/>
      <c r="I13" s="35"/>
      <c r="J13" s="35"/>
      <c r="K13" s="36"/>
      <c r="L13" s="25"/>
    </row>
    <row r="14" spans="2:12" s="30" customFormat="1" ht="20.25" thickBot="1">
      <c r="B14" s="38"/>
      <c r="C14" s="39"/>
      <c r="D14" s="39"/>
      <c r="E14" s="37"/>
      <c r="F14" s="37"/>
      <c r="G14" s="40"/>
      <c r="H14" s="37"/>
      <c r="I14" s="37"/>
      <c r="J14" s="37"/>
      <c r="K14" s="41"/>
      <c r="L14" s="37"/>
    </row>
    <row r="15" spans="2:12" s="30" customFormat="1" ht="20.25" hidden="1" thickBot="1">
      <c r="B15" s="31" t="s">
        <v>2</v>
      </c>
      <c r="C15" s="42"/>
      <c r="D15" s="42"/>
      <c r="E15" s="35"/>
      <c r="F15" s="34"/>
      <c r="G15" s="34"/>
      <c r="H15" s="43"/>
      <c r="I15" s="43"/>
      <c r="J15" s="43"/>
      <c r="K15" s="36"/>
      <c r="L15" s="37"/>
    </row>
    <row r="16" spans="2:12" s="30" customFormat="1" ht="20.25" hidden="1" thickBot="1">
      <c r="B16" s="38"/>
      <c r="C16" s="39"/>
      <c r="D16" s="39"/>
      <c r="E16" s="37"/>
      <c r="F16" s="40"/>
      <c r="G16" s="40"/>
      <c r="H16" s="7"/>
      <c r="I16" s="7"/>
      <c r="J16" s="7"/>
      <c r="K16" s="41"/>
      <c r="L16" s="37"/>
    </row>
    <row r="17" spans="2:12" s="30" customFormat="1" ht="21.75" thickTop="1">
      <c r="B17" s="38"/>
      <c r="C17" s="39"/>
      <c r="D17" s="39"/>
      <c r="E17" s="37"/>
      <c r="F17" s="40"/>
      <c r="G17" s="40"/>
      <c r="H17" s="293"/>
      <c r="I17" s="294"/>
      <c r="J17" s="295"/>
      <c r="K17" s="41"/>
      <c r="L17" s="37"/>
    </row>
    <row r="18" spans="2:12" s="30" customFormat="1" ht="20.25">
      <c r="B18" s="38"/>
      <c r="C18" s="220"/>
      <c r="D18" s="220"/>
      <c r="E18" s="20"/>
      <c r="F18" s="220"/>
      <c r="G18" s="220"/>
      <c r="H18" s="237" t="s">
        <v>51</v>
      </c>
      <c r="I18" s="238" t="s">
        <v>52</v>
      </c>
      <c r="J18" s="239" t="s">
        <v>30</v>
      </c>
      <c r="K18" s="41"/>
      <c r="L18" s="37"/>
    </row>
    <row r="19" spans="2:12" s="30" customFormat="1" ht="18.75">
      <c r="B19" s="38"/>
      <c r="E19" s="37"/>
      <c r="H19" s="240"/>
      <c r="I19" s="241"/>
      <c r="J19" s="242"/>
      <c r="K19" s="41"/>
      <c r="L19" s="37"/>
    </row>
    <row r="20" spans="2:13" s="30" customFormat="1" ht="20.25">
      <c r="B20" s="38"/>
      <c r="C20" s="220" t="s">
        <v>57</v>
      </c>
      <c r="D20" s="220" t="s">
        <v>29</v>
      </c>
      <c r="E20" s="222"/>
      <c r="F20" s="220" t="s">
        <v>19</v>
      </c>
      <c r="G20" s="220"/>
      <c r="H20" s="243">
        <v>3244121.91</v>
      </c>
      <c r="I20" s="244"/>
      <c r="J20" s="245"/>
      <c r="K20" s="41"/>
      <c r="M20" s="58"/>
    </row>
    <row r="21" spans="2:11" s="30" customFormat="1" ht="20.25">
      <c r="B21" s="38"/>
      <c r="C21" s="220"/>
      <c r="D21" s="220"/>
      <c r="E21" s="222"/>
      <c r="F21" s="220" t="s">
        <v>47</v>
      </c>
      <c r="G21" s="264"/>
      <c r="H21" s="243">
        <v>1383047.14</v>
      </c>
      <c r="I21" s="244"/>
      <c r="J21" s="245"/>
      <c r="K21" s="41"/>
    </row>
    <row r="22" spans="2:13" s="30" customFormat="1" ht="20.25">
      <c r="B22" s="38"/>
      <c r="C22" s="269"/>
      <c r="D22" s="220"/>
      <c r="E22" s="222"/>
      <c r="F22" s="220" t="s">
        <v>49</v>
      </c>
      <c r="G22" s="220"/>
      <c r="H22" s="243"/>
      <c r="I22" s="244">
        <f>SUM('[3]TOT-0615'!$I$18:$I$19)+SUM('[3]TOT-0615'!$I$26:$I$27)+SUM('[3]TOT-0615'!$I$31:$I$32)</f>
        <v>60924.8</v>
      </c>
      <c r="J22" s="245"/>
      <c r="K22" s="41"/>
      <c r="M22" s="58"/>
    </row>
    <row r="23" spans="2:11" s="30" customFormat="1" ht="20.25">
      <c r="B23" s="38"/>
      <c r="C23" s="6"/>
      <c r="D23" s="220"/>
      <c r="E23" s="222"/>
      <c r="F23" s="220" t="s">
        <v>50</v>
      </c>
      <c r="G23" s="220"/>
      <c r="H23" s="243"/>
      <c r="I23" s="244"/>
      <c r="J23" s="245">
        <f>SUM('[3]TOT-0615'!$I$35:$I$38)</f>
        <v>31138.61931005182</v>
      </c>
      <c r="K23" s="41"/>
    </row>
    <row r="24" spans="2:13" s="30" customFormat="1" ht="20.25">
      <c r="B24" s="38"/>
      <c r="C24" s="6"/>
      <c r="D24" s="220"/>
      <c r="E24" s="222"/>
      <c r="F24" s="220"/>
      <c r="G24" s="220"/>
      <c r="H24" s="243"/>
      <c r="I24" s="244"/>
      <c r="J24" s="245"/>
      <c r="K24" s="41"/>
      <c r="M24" s="58"/>
    </row>
    <row r="25" spans="2:11" s="30" customFormat="1" ht="20.25">
      <c r="B25" s="38"/>
      <c r="C25" s="6"/>
      <c r="D25" s="220"/>
      <c r="E25" s="222"/>
      <c r="F25" s="220"/>
      <c r="G25" s="220"/>
      <c r="H25" s="243"/>
      <c r="I25" s="244"/>
      <c r="J25" s="245"/>
      <c r="K25" s="41"/>
    </row>
    <row r="26" spans="2:13" ht="20.25">
      <c r="B26" s="46"/>
      <c r="C26" s="220" t="s">
        <v>58</v>
      </c>
      <c r="D26" s="220" t="s">
        <v>31</v>
      </c>
      <c r="E26" s="20"/>
      <c r="F26" s="220" t="s">
        <v>19</v>
      </c>
      <c r="G26" s="220"/>
      <c r="H26" s="243">
        <f>SUM('[4]TOT-0715'!$I$17:$I$18)</f>
        <v>309154.33999999997</v>
      </c>
      <c r="I26" s="244"/>
      <c r="J26" s="245"/>
      <c r="K26" s="48"/>
      <c r="M26" s="58"/>
    </row>
    <row r="27" spans="2:11" s="30" customFormat="1" ht="20.25">
      <c r="B27" s="38"/>
      <c r="C27" s="220"/>
      <c r="D27" s="220"/>
      <c r="E27" s="222"/>
      <c r="F27" s="220" t="s">
        <v>47</v>
      </c>
      <c r="G27" s="264"/>
      <c r="H27" s="243">
        <f>'[4]TOT-0715'!$I$37</f>
        <v>561650.67</v>
      </c>
      <c r="I27" s="244"/>
      <c r="J27" s="245"/>
      <c r="K27" s="41"/>
    </row>
    <row r="28" spans="2:11" ht="20.25">
      <c r="B28" s="46"/>
      <c r="C28" s="15"/>
      <c r="D28" s="220"/>
      <c r="E28" s="20"/>
      <c r="F28" s="220" t="s">
        <v>49</v>
      </c>
      <c r="G28" s="220"/>
      <c r="H28" s="243"/>
      <c r="I28" s="244">
        <f>SUM('[4]TOT-0715'!$I$38:$I$40)+SUM('[4]TOT-0715'!$I$32:$I$34)+SUM('[4]TOT-0715'!$I$27:$I$29)+SUM('[4]TOT-0715'!$I$19:$I$22)</f>
        <v>311388.36</v>
      </c>
      <c r="J28" s="245"/>
      <c r="K28" s="48"/>
    </row>
    <row r="29" spans="2:13" ht="20.25">
      <c r="B29" s="46"/>
      <c r="D29" s="220"/>
      <c r="E29" s="20"/>
      <c r="F29" s="220" t="s">
        <v>50</v>
      </c>
      <c r="G29" s="264"/>
      <c r="H29" s="243"/>
      <c r="I29" s="244"/>
      <c r="J29" s="245">
        <f>SUM('[4]TOT-0715'!$I$43:$I$46)</f>
        <v>36526.6961880367</v>
      </c>
      <c r="K29" s="48"/>
      <c r="M29" s="58"/>
    </row>
    <row r="30" spans="2:11" ht="20.25">
      <c r="B30" s="38"/>
      <c r="D30" s="220"/>
      <c r="E30" s="20"/>
      <c r="F30" s="220"/>
      <c r="G30" s="220"/>
      <c r="H30" s="243"/>
      <c r="I30" s="244"/>
      <c r="J30" s="245"/>
      <c r="K30" s="48"/>
    </row>
    <row r="31" spans="2:13" ht="20.25">
      <c r="B31" s="38"/>
      <c r="D31" s="220"/>
      <c r="E31" s="20"/>
      <c r="F31" s="220"/>
      <c r="G31" s="220"/>
      <c r="H31" s="243"/>
      <c r="I31" s="244"/>
      <c r="J31" s="245"/>
      <c r="K31" s="48"/>
      <c r="M31" s="58"/>
    </row>
    <row r="32" spans="2:11" s="30" customFormat="1" ht="20.25">
      <c r="B32" s="46"/>
      <c r="C32" s="220" t="s">
        <v>59</v>
      </c>
      <c r="D32" s="220" t="s">
        <v>32</v>
      </c>
      <c r="E32" s="20"/>
      <c r="F32" s="220" t="s">
        <v>19</v>
      </c>
      <c r="G32" s="220"/>
      <c r="H32" s="243">
        <f>+'[5]TOT-0815'!$I$17+'[5]TOT-0815'!$I$18</f>
        <v>104594.55</v>
      </c>
      <c r="I32" s="244"/>
      <c r="J32" s="245"/>
      <c r="K32" s="41"/>
    </row>
    <row r="33" spans="2:11" s="30" customFormat="1" ht="20.25">
      <c r="B33" s="38"/>
      <c r="C33" s="220"/>
      <c r="D33" s="220"/>
      <c r="E33" s="222"/>
      <c r="F33" s="220" t="s">
        <v>47</v>
      </c>
      <c r="G33" s="264"/>
      <c r="H33" s="243">
        <f>'[5]TOT-0815'!$I$38</f>
        <v>2601485.96</v>
      </c>
      <c r="I33" s="244"/>
      <c r="J33" s="245"/>
      <c r="K33" s="41"/>
    </row>
    <row r="34" spans="2:11" ht="20.25">
      <c r="B34" s="46"/>
      <c r="C34" s="220"/>
      <c r="D34" s="220"/>
      <c r="E34" s="224"/>
      <c r="F34" s="220" t="s">
        <v>49</v>
      </c>
      <c r="G34" s="220"/>
      <c r="H34" s="243"/>
      <c r="I34" s="244">
        <f>SUM('[5]TOT-0815'!$I$19:$I$22)+SUM('[5]TOT-0815'!$I$27:$I$29)+SUM('[5]TOT-0815'!$I$32:$I$35)+'[5]TOT-0815'!$I$39</f>
        <v>168965.47</v>
      </c>
      <c r="J34" s="245"/>
      <c r="K34" s="48"/>
    </row>
    <row r="35" spans="2:11" ht="20.25">
      <c r="B35" s="46"/>
      <c r="C35" s="220"/>
      <c r="D35" s="220"/>
      <c r="E35" s="224"/>
      <c r="F35" s="220" t="s">
        <v>50</v>
      </c>
      <c r="G35" s="220"/>
      <c r="H35" s="243"/>
      <c r="I35" s="244"/>
      <c r="J35" s="245">
        <f>SUM('[5]TOT-0815'!$I$42:$I$49)</f>
        <v>71124.64414030591</v>
      </c>
      <c r="K35" s="48"/>
    </row>
    <row r="36" spans="2:11" ht="20.25">
      <c r="B36" s="46"/>
      <c r="C36" s="220"/>
      <c r="D36" s="220"/>
      <c r="E36" s="224"/>
      <c r="F36" s="220"/>
      <c r="G36" s="220"/>
      <c r="H36" s="243"/>
      <c r="I36" s="244"/>
      <c r="J36" s="245"/>
      <c r="K36" s="48"/>
    </row>
    <row r="37" spans="2:11" ht="20.25">
      <c r="B37" s="46"/>
      <c r="C37" s="220" t="s">
        <v>60</v>
      </c>
      <c r="D37" s="220" t="s">
        <v>33</v>
      </c>
      <c r="E37" s="224"/>
      <c r="F37" s="220" t="s">
        <v>19</v>
      </c>
      <c r="G37" s="220"/>
      <c r="H37" s="243">
        <f>SUM('[6]TOT-0915'!$I$17:$I$18)</f>
        <v>72973.87</v>
      </c>
      <c r="I37" s="244"/>
      <c r="J37" s="245"/>
      <c r="K37" s="48"/>
    </row>
    <row r="38" spans="2:11" ht="20.25">
      <c r="B38" s="46"/>
      <c r="C38" s="220"/>
      <c r="D38" s="220"/>
      <c r="E38" s="20"/>
      <c r="F38" s="220" t="s">
        <v>47</v>
      </c>
      <c r="G38" s="220"/>
      <c r="H38" s="243">
        <f>'[6]TOT-0915'!$I$42</f>
        <v>897861.44</v>
      </c>
      <c r="I38" s="244"/>
      <c r="J38" s="245"/>
      <c r="K38" s="48"/>
    </row>
    <row r="39" spans="2:11" ht="20.25">
      <c r="B39" s="46"/>
      <c r="C39" s="220"/>
      <c r="D39" s="220"/>
      <c r="E39" s="21"/>
      <c r="F39" s="220" t="s">
        <v>49</v>
      </c>
      <c r="G39" s="220"/>
      <c r="H39" s="243"/>
      <c r="I39" s="244">
        <f>SUM('[6]TOT-0915'!$I$19:$I$24)+SUM('[6]TOT-0915'!$I$29:$I$34)+SUM('[6]TOT-0915'!$I$38:$I$39)+SUM('[6]TOT-0915'!$I$43:$I$45)</f>
        <v>189348.5</v>
      </c>
      <c r="J39" s="245"/>
      <c r="K39" s="48"/>
    </row>
    <row r="40" spans="2:11" ht="20.25">
      <c r="B40" s="46"/>
      <c r="C40" s="220"/>
      <c r="D40" s="220"/>
      <c r="E40" s="21"/>
      <c r="F40" s="220" t="s">
        <v>50</v>
      </c>
      <c r="G40" s="220"/>
      <c r="H40" s="243"/>
      <c r="I40" s="244"/>
      <c r="J40" s="245">
        <f>SUM('[6]TOT-0915'!$I$48:$I$52)</f>
        <v>27932.761399016803</v>
      </c>
      <c r="K40" s="48"/>
    </row>
    <row r="41" spans="2:11" ht="20.25">
      <c r="B41" s="46"/>
      <c r="C41" s="220"/>
      <c r="D41" s="220"/>
      <c r="E41" s="224"/>
      <c r="F41" s="220"/>
      <c r="G41" s="264"/>
      <c r="H41" s="243"/>
      <c r="I41" s="244"/>
      <c r="J41" s="245"/>
      <c r="K41" s="48"/>
    </row>
    <row r="42" spans="2:11" ht="20.25">
      <c r="B42" s="46"/>
      <c r="C42" s="220" t="s">
        <v>61</v>
      </c>
      <c r="D42" s="220" t="s">
        <v>34</v>
      </c>
      <c r="E42" s="224"/>
      <c r="F42" s="220" t="s">
        <v>19</v>
      </c>
      <c r="G42" s="220"/>
      <c r="H42" s="243">
        <f>SUM('[7]TOT-1015'!$I$17:$I$18)</f>
        <v>1334017.48</v>
      </c>
      <c r="I42" s="244"/>
      <c r="J42" s="245"/>
      <c r="K42" s="48"/>
    </row>
    <row r="43" spans="2:11" ht="20.25">
      <c r="B43" s="46"/>
      <c r="D43" s="220"/>
      <c r="E43" s="224"/>
      <c r="F43" s="220" t="s">
        <v>47</v>
      </c>
      <c r="G43" s="220"/>
      <c r="H43" s="243">
        <f>'[7]TOT-1015'!$I$38</f>
        <v>990423.65</v>
      </c>
      <c r="I43" s="244"/>
      <c r="J43" s="245"/>
      <c r="K43" s="48"/>
    </row>
    <row r="44" spans="2:11" ht="20.25">
      <c r="B44" s="46"/>
      <c r="D44" s="220"/>
      <c r="E44" s="224"/>
      <c r="F44" s="220" t="s">
        <v>66</v>
      </c>
      <c r="G44" s="220"/>
      <c r="H44" s="243">
        <f>'[7]TOT-1015'!$I$50</f>
        <v>41141.06</v>
      </c>
      <c r="I44" s="244"/>
      <c r="J44" s="245"/>
      <c r="K44" s="48"/>
    </row>
    <row r="45" spans="2:11" ht="20.25">
      <c r="B45" s="46"/>
      <c r="C45" s="220"/>
      <c r="D45" s="220"/>
      <c r="E45" s="224"/>
      <c r="F45" s="220" t="s">
        <v>49</v>
      </c>
      <c r="G45" s="220"/>
      <c r="H45" s="243"/>
      <c r="I45" s="244">
        <f>SUM('[7]TOT-1015'!$I$19:$I$22)+SUM('[7]TOT-1015'!$I$27:$I$29)+SUM('[7]TOT-1015'!$I$32:$I$35)+SUM('[7]TOT-1015'!$I$39:$I$42)</f>
        <v>181819.69</v>
      </c>
      <c r="J45" s="245"/>
      <c r="K45" s="48"/>
    </row>
    <row r="46" spans="2:11" ht="20.25">
      <c r="B46" s="46"/>
      <c r="C46" s="220"/>
      <c r="D46" s="220"/>
      <c r="E46" s="21"/>
      <c r="F46" s="220" t="s">
        <v>50</v>
      </c>
      <c r="G46" s="220"/>
      <c r="H46" s="243"/>
      <c r="I46" s="244"/>
      <c r="J46" s="245">
        <f>SUM('[7]TOT-1015'!$I$45:$I$48)</f>
        <v>38046.23415059901</v>
      </c>
      <c r="K46" s="48"/>
    </row>
    <row r="47" spans="2:11" ht="20.25">
      <c r="B47" s="38"/>
      <c r="C47" s="220"/>
      <c r="D47" s="220"/>
      <c r="E47" s="49"/>
      <c r="F47" s="220"/>
      <c r="G47" s="264"/>
      <c r="H47" s="243"/>
      <c r="I47" s="244"/>
      <c r="J47" s="245"/>
      <c r="K47" s="48"/>
    </row>
    <row r="48" spans="2:11" s="30" customFormat="1" ht="20.25">
      <c r="B48" s="38"/>
      <c r="C48" s="220" t="s">
        <v>62</v>
      </c>
      <c r="D48" s="220" t="s">
        <v>35</v>
      </c>
      <c r="E48" s="49"/>
      <c r="F48" s="220" t="s">
        <v>19</v>
      </c>
      <c r="G48" s="220"/>
      <c r="H48" s="243">
        <f>SUM('[8]TOT-1115'!$I$17:$I$18)</f>
        <v>2858447</v>
      </c>
      <c r="I48" s="244"/>
      <c r="J48" s="245"/>
      <c r="K48" s="41"/>
    </row>
    <row r="49" spans="2:11" s="30" customFormat="1" ht="20.25">
      <c r="B49" s="38"/>
      <c r="C49" s="57"/>
      <c r="D49" s="57"/>
      <c r="E49" s="49"/>
      <c r="F49" s="220" t="s">
        <v>47</v>
      </c>
      <c r="G49" s="220"/>
      <c r="H49" s="243">
        <f>'[8]TOT-1115'!$I$41</f>
        <v>1241873.92</v>
      </c>
      <c r="I49" s="244"/>
      <c r="J49" s="245"/>
      <c r="K49" s="41"/>
    </row>
    <row r="50" spans="2:11" s="30" customFormat="1" ht="20.25">
      <c r="B50" s="38"/>
      <c r="D50" s="57"/>
      <c r="E50" s="49"/>
      <c r="F50" s="220" t="s">
        <v>49</v>
      </c>
      <c r="G50" s="220"/>
      <c r="H50" s="243"/>
      <c r="I50" s="244">
        <f>SUM('[8]TOT-1115'!$I$19:$I$23)+SUM('[8]TOT-1115'!$I$28:$I$31)+SUM('[8]TOT-1115'!$I$35:$I$38)+SUM('[8]TOT-1115'!$I$42:$I$43)</f>
        <v>304790.14999999997</v>
      </c>
      <c r="J50" s="245"/>
      <c r="K50" s="41"/>
    </row>
    <row r="51" spans="2:11" s="30" customFormat="1" ht="20.25">
      <c r="B51" s="38"/>
      <c r="E51" s="49"/>
      <c r="F51" s="220" t="s">
        <v>50</v>
      </c>
      <c r="G51" s="220"/>
      <c r="H51" s="243"/>
      <c r="I51" s="244"/>
      <c r="J51" s="245">
        <f>SUM('[8]TOT-1115'!$I$46:$I$51)</f>
        <v>85451.68150928576</v>
      </c>
      <c r="K51" s="41"/>
    </row>
    <row r="52" spans="2:12" s="30" customFormat="1" ht="21" thickBot="1">
      <c r="B52" s="38"/>
      <c r="C52" s="56"/>
      <c r="D52" s="56"/>
      <c r="E52" s="37"/>
      <c r="F52" s="20"/>
      <c r="G52" s="225"/>
      <c r="H52" s="246"/>
      <c r="I52" s="247"/>
      <c r="J52" s="248"/>
      <c r="K52" s="41"/>
      <c r="L52" s="37"/>
    </row>
    <row r="53" spans="2:15" s="30" customFormat="1" ht="19.5" thickTop="1">
      <c r="B53" s="38"/>
      <c r="C53" s="56"/>
      <c r="D53" s="56"/>
      <c r="E53" s="37"/>
      <c r="K53" s="41"/>
      <c r="L53" s="37"/>
      <c r="O53" s="58"/>
    </row>
    <row r="54" spans="2:12" s="30" customFormat="1" ht="21" thickBot="1">
      <c r="B54" s="38"/>
      <c r="C54" s="222"/>
      <c r="D54" s="222"/>
      <c r="E54" s="20"/>
      <c r="F54" s="50"/>
      <c r="G54" s="15"/>
      <c r="H54" s="20"/>
      <c r="I54" s="20"/>
      <c r="J54" s="20"/>
      <c r="K54" s="41"/>
      <c r="L54" s="37"/>
    </row>
    <row r="55" spans="2:12" s="30" customFormat="1" ht="24.75" thickBot="1" thickTop="1">
      <c r="B55" s="226"/>
      <c r="C55" s="222"/>
      <c r="D55" s="222"/>
      <c r="E55" s="20"/>
      <c r="F55" s="227" t="s">
        <v>48</v>
      </c>
      <c r="G55" s="228"/>
      <c r="H55" s="249">
        <f>SUM(H19:H51)</f>
        <v>15640792.99</v>
      </c>
      <c r="I55" s="250">
        <f>SUM(I19:I51)</f>
        <v>1217236.97</v>
      </c>
      <c r="J55" s="251">
        <f>SUM(J19:J51)</f>
        <v>290220.636697296</v>
      </c>
      <c r="K55" s="229"/>
      <c r="L55" s="37"/>
    </row>
    <row r="56" spans="2:12" s="15" customFormat="1" ht="21" thickTop="1">
      <c r="B56" s="230"/>
      <c r="C56" s="232"/>
      <c r="D56" s="232"/>
      <c r="E56" s="233"/>
      <c r="F56" s="25"/>
      <c r="G56" s="125"/>
      <c r="K56" s="231"/>
      <c r="L56" s="20"/>
    </row>
    <row r="57" spans="2:12" s="15" customFormat="1" ht="20.25">
      <c r="B57" s="38"/>
      <c r="C57" s="44"/>
      <c r="D57" s="44"/>
      <c r="E57" s="7"/>
      <c r="F57" s="21"/>
      <c r="G57" s="25"/>
      <c r="H57" s="30"/>
      <c r="I57" s="58"/>
      <c r="J57" s="30"/>
      <c r="K57" s="41"/>
      <c r="L57" s="20"/>
    </row>
    <row r="58" spans="2:12" s="30" customFormat="1" ht="9" customHeight="1">
      <c r="B58" s="38"/>
      <c r="C58" s="44"/>
      <c r="D58" s="44"/>
      <c r="E58" s="7"/>
      <c r="F58" s="37"/>
      <c r="G58" s="37"/>
      <c r="K58" s="41"/>
      <c r="L58" s="37"/>
    </row>
    <row r="59" spans="2:12" s="30" customFormat="1" ht="19.5" thickBot="1">
      <c r="B59" s="52"/>
      <c r="C59" s="53"/>
      <c r="D59" s="53"/>
      <c r="E59" s="25"/>
      <c r="H59" s="53"/>
      <c r="I59" s="53"/>
      <c r="J59" s="53"/>
      <c r="K59" s="54"/>
      <c r="L59" s="37"/>
    </row>
    <row r="60" spans="2:12" s="23" customFormat="1" ht="9" customHeight="1" thickTop="1">
      <c r="B60" s="6"/>
      <c r="C60" s="6"/>
      <c r="D60" s="6"/>
      <c r="E60" s="270"/>
      <c r="F60" s="270"/>
      <c r="G60" s="270"/>
      <c r="H60" s="6"/>
      <c r="I60" s="6"/>
      <c r="J60" s="6"/>
      <c r="K60" s="6"/>
      <c r="L60" s="25"/>
    </row>
    <row r="61" spans="6:7" ht="18.75">
      <c r="F61" s="30"/>
      <c r="G61" s="30"/>
    </row>
  </sheetData>
  <sheetProtection/>
  <mergeCells count="2">
    <mergeCell ref="B10:K10"/>
    <mergeCell ref="H17:J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28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0">
      <selection activeCell="I19" sqref="I19"/>
    </sheetView>
  </sheetViews>
  <sheetFormatPr defaultColWidth="11.421875" defaultRowHeight="12.75"/>
  <cols>
    <col min="1" max="1" width="22.7109375" style="67" customWidth="1"/>
    <col min="2" max="2" width="10.00390625" style="67" customWidth="1"/>
    <col min="3" max="3" width="9.140625" style="67" customWidth="1"/>
    <col min="4" max="4" width="29.421875" style="67" customWidth="1"/>
    <col min="5" max="5" width="2.7109375" style="67" customWidth="1"/>
    <col min="6" max="6" width="22.28125" style="67" customWidth="1"/>
    <col min="7" max="7" width="29.00390625" style="67" customWidth="1"/>
    <col min="8" max="8" width="17.57421875" style="67" customWidth="1"/>
    <col min="9" max="9" width="18.28125" style="67" customWidth="1"/>
    <col min="10" max="10" width="12.28125" style="67" customWidth="1"/>
    <col min="11" max="11" width="15.7109375" style="67" customWidth="1"/>
    <col min="12" max="12" width="20.28125" style="67" bestFit="1" customWidth="1"/>
    <col min="13" max="16384" width="11.421875" style="67" customWidth="1"/>
  </cols>
  <sheetData>
    <row r="1" spans="2:11" s="61" customFormat="1" ht="26.25">
      <c r="B1" s="62"/>
      <c r="E1" s="63"/>
      <c r="K1" s="64"/>
    </row>
    <row r="2" spans="2:10" s="61" customFormat="1" ht="26.25">
      <c r="B2" s="62" t="str">
        <f>'Jun Nov 2015'!B2</f>
        <v>ANEXO XIII al Memorándum D.T.E.E.  N°   580  / 2016                       .</v>
      </c>
      <c r="C2" s="65"/>
      <c r="D2" s="66"/>
      <c r="E2" s="66"/>
      <c r="F2" s="66"/>
      <c r="G2" s="66"/>
      <c r="H2" s="66"/>
      <c r="I2" s="66"/>
      <c r="J2" s="66"/>
    </row>
    <row r="3" spans="3:10" ht="12.75">
      <c r="C3" s="68"/>
      <c r="D3" s="69"/>
      <c r="E3" s="69"/>
      <c r="F3" s="69"/>
      <c r="G3" s="69"/>
      <c r="H3" s="69"/>
      <c r="I3" s="69"/>
      <c r="J3" s="69"/>
    </row>
    <row r="4" spans="1:11" s="72" customFormat="1" ht="11.25">
      <c r="A4" s="70" t="s">
        <v>0</v>
      </c>
      <c r="B4" s="71"/>
      <c r="D4" s="73"/>
      <c r="E4" s="73"/>
      <c r="F4" s="73"/>
      <c r="G4" s="73"/>
      <c r="H4" s="73"/>
      <c r="I4" s="73"/>
      <c r="J4" s="73"/>
      <c r="K4" s="73"/>
    </row>
    <row r="5" spans="1:11" s="72" customFormat="1" ht="11.25">
      <c r="A5" s="70" t="s">
        <v>1</v>
      </c>
      <c r="B5" s="71"/>
      <c r="D5" s="73"/>
      <c r="E5" s="73"/>
      <c r="F5" s="73"/>
      <c r="G5" s="73"/>
      <c r="H5" s="73"/>
      <c r="I5" s="73"/>
      <c r="J5" s="73"/>
      <c r="K5" s="73"/>
    </row>
    <row r="6" spans="2:11" s="61" customFormat="1" ht="11.25" customHeight="1">
      <c r="B6" s="74"/>
      <c r="D6" s="75"/>
      <c r="E6" s="75"/>
      <c r="F6" s="75"/>
      <c r="G6" s="75"/>
      <c r="H6" s="75"/>
      <c r="I6" s="75"/>
      <c r="J6" s="75"/>
      <c r="K6" s="75"/>
    </row>
    <row r="7" spans="2:11" s="76" customFormat="1" ht="20.25">
      <c r="B7" s="77" t="s">
        <v>4</v>
      </c>
      <c r="C7" s="78"/>
      <c r="D7" s="79"/>
      <c r="E7" s="79"/>
      <c r="F7" s="80"/>
      <c r="G7" s="80"/>
      <c r="H7" s="80"/>
      <c r="I7" s="80"/>
      <c r="J7" s="80"/>
      <c r="K7" s="81"/>
    </row>
    <row r="8" spans="9:11" ht="12.75">
      <c r="I8" s="82"/>
      <c r="J8" s="82"/>
      <c r="K8" s="82"/>
    </row>
    <row r="9" spans="2:11" s="76" customFormat="1" ht="20.25">
      <c r="B9" s="77" t="s">
        <v>37</v>
      </c>
      <c r="C9" s="78"/>
      <c r="D9" s="79"/>
      <c r="E9" s="79"/>
      <c r="F9" s="79"/>
      <c r="G9" s="79"/>
      <c r="H9" s="79"/>
      <c r="I9" s="80"/>
      <c r="J9" s="80"/>
      <c r="K9" s="81"/>
    </row>
    <row r="10" spans="4:11" ht="12.75">
      <c r="D10" s="83"/>
      <c r="E10" s="83"/>
      <c r="I10" s="82"/>
      <c r="J10" s="82"/>
      <c r="K10" s="82"/>
    </row>
    <row r="11" spans="2:11" s="76" customFormat="1" ht="20.25">
      <c r="B11" s="77" t="s">
        <v>39</v>
      </c>
      <c r="C11" s="84"/>
      <c r="D11" s="85"/>
      <c r="E11" s="85"/>
      <c r="F11" s="79"/>
      <c r="G11" s="79"/>
      <c r="H11" s="79"/>
      <c r="I11" s="80"/>
      <c r="J11" s="80"/>
      <c r="K11" s="81"/>
    </row>
    <row r="12" spans="4:11" s="86" customFormat="1" ht="16.5" thickBot="1">
      <c r="D12" s="87"/>
      <c r="E12" s="87"/>
      <c r="I12" s="88"/>
      <c r="J12" s="88"/>
      <c r="K12" s="88"/>
    </row>
    <row r="13" spans="2:11" s="86" customFormat="1" ht="16.5" thickTop="1">
      <c r="B13" s="89"/>
      <c r="C13" s="90"/>
      <c r="D13" s="90"/>
      <c r="E13" s="91"/>
      <c r="F13" s="90"/>
      <c r="G13" s="90"/>
      <c r="H13" s="90"/>
      <c r="I13" s="90"/>
      <c r="J13" s="92"/>
      <c r="K13" s="88"/>
    </row>
    <row r="14" spans="2:12" s="93" customFormat="1" ht="19.5">
      <c r="B14" s="94" t="str">
        <f>'Jun Nov 2015'!B15</f>
        <v>Junio - Noviembre de 2015</v>
      </c>
      <c r="C14" s="95"/>
      <c r="D14" s="96"/>
      <c r="E14" s="97"/>
      <c r="F14" s="97"/>
      <c r="G14" s="97"/>
      <c r="H14" s="97"/>
      <c r="I14" s="98"/>
      <c r="J14" s="99"/>
      <c r="K14" s="100"/>
      <c r="L14" s="254"/>
    </row>
    <row r="15" spans="2:11" s="93" customFormat="1" ht="13.5" customHeight="1">
      <c r="B15" s="101"/>
      <c r="C15" s="102"/>
      <c r="D15" s="103"/>
      <c r="E15" s="104"/>
      <c r="F15" s="105"/>
      <c r="G15" s="105"/>
      <c r="H15" s="105"/>
      <c r="I15" s="100"/>
      <c r="J15" s="106"/>
      <c r="K15" s="100"/>
    </row>
    <row r="16" spans="2:12" s="93" customFormat="1" ht="19.5">
      <c r="B16" s="101"/>
      <c r="C16" s="107"/>
      <c r="D16" s="103"/>
      <c r="E16" s="108"/>
      <c r="F16" s="105"/>
      <c r="G16" s="105"/>
      <c r="H16" s="105"/>
      <c r="I16" s="109"/>
      <c r="J16" s="106"/>
      <c r="K16" s="100"/>
      <c r="L16" s="254"/>
    </row>
    <row r="17" spans="2:11" ht="23.25" customHeight="1">
      <c r="B17" s="110"/>
      <c r="C17" s="107"/>
      <c r="D17" s="107"/>
      <c r="E17" s="107"/>
      <c r="F17" s="111" t="s">
        <v>5</v>
      </c>
      <c r="G17" s="111" t="s">
        <v>6</v>
      </c>
      <c r="H17" s="111" t="s">
        <v>7</v>
      </c>
      <c r="I17" s="111" t="s">
        <v>8</v>
      </c>
      <c r="J17" s="112"/>
      <c r="K17" s="82"/>
    </row>
    <row r="18" spans="2:11" s="93" customFormat="1" ht="18.75">
      <c r="B18" s="101"/>
      <c r="C18" s="296" t="s">
        <v>9</v>
      </c>
      <c r="D18" s="296"/>
      <c r="E18" s="107"/>
      <c r="F18" s="113">
        <v>96667.779</v>
      </c>
      <c r="G18" s="113">
        <v>205312</v>
      </c>
      <c r="H18" s="114">
        <v>1445.383</v>
      </c>
      <c r="I18" s="113">
        <v>2384940.8</v>
      </c>
      <c r="J18" s="106"/>
      <c r="K18" s="100"/>
    </row>
    <row r="19" spans="2:11" s="93" customFormat="1" ht="19.5" customHeight="1">
      <c r="B19" s="101"/>
      <c r="C19" s="296" t="s">
        <v>10</v>
      </c>
      <c r="D19" s="296"/>
      <c r="E19" s="107"/>
      <c r="F19" s="113">
        <v>7568</v>
      </c>
      <c r="G19" s="113">
        <v>11950</v>
      </c>
      <c r="H19" s="113">
        <v>134</v>
      </c>
      <c r="I19" s="113">
        <v>7987</v>
      </c>
      <c r="J19" s="106"/>
      <c r="K19" s="100"/>
    </row>
    <row r="20" spans="2:11" s="93" customFormat="1" ht="19.5" customHeight="1">
      <c r="B20" s="101"/>
      <c r="C20" s="296" t="s">
        <v>11</v>
      </c>
      <c r="D20" s="296"/>
      <c r="E20" s="107"/>
      <c r="F20" s="113">
        <v>4392</v>
      </c>
      <c r="G20" s="113">
        <v>4392</v>
      </c>
      <c r="H20" s="113">
        <v>4392</v>
      </c>
      <c r="I20" s="113">
        <v>4392</v>
      </c>
      <c r="J20" s="106"/>
      <c r="K20" s="100"/>
    </row>
    <row r="21" spans="2:11" s="93" customFormat="1" ht="19.5" customHeight="1">
      <c r="B21" s="101"/>
      <c r="C21" s="296" t="s">
        <v>12</v>
      </c>
      <c r="D21" s="296"/>
      <c r="E21" s="107"/>
      <c r="F21" s="115">
        <f>+F18/(F19*F20)</f>
        <v>0.0029082938552028093</v>
      </c>
      <c r="G21" s="115">
        <f>+G18/(G19*G20)</f>
        <v>0.003911867145285075</v>
      </c>
      <c r="H21" s="115">
        <f>+H18/(H19*H20)</f>
        <v>0.002455929029714814</v>
      </c>
      <c r="I21" s="115">
        <f>+I18/(I19*I20)</f>
        <v>0.06798789380648836</v>
      </c>
      <c r="J21" s="106"/>
      <c r="K21" s="100"/>
    </row>
    <row r="22" spans="2:11" s="93" customFormat="1" ht="19.5" customHeight="1">
      <c r="B22" s="101"/>
      <c r="C22" s="296" t="s">
        <v>13</v>
      </c>
      <c r="D22" s="296"/>
      <c r="E22" s="107"/>
      <c r="F22" s="115">
        <v>0.0018407868</v>
      </c>
      <c r="G22" s="115">
        <v>0.00391121595</v>
      </c>
      <c r="H22" s="115">
        <v>0.00353515854</v>
      </c>
      <c r="I22" s="115">
        <v>0.05828735476</v>
      </c>
      <c r="J22" s="106"/>
      <c r="K22" s="100"/>
    </row>
    <row r="23" spans="2:11" s="93" customFormat="1" ht="19.5" customHeight="1">
      <c r="B23" s="101"/>
      <c r="C23" s="296" t="s">
        <v>14</v>
      </c>
      <c r="D23" s="296"/>
      <c r="E23" s="107"/>
      <c r="F23" s="115" t="str">
        <f>IF(F21/(F22*1.1)&gt;1,"Usuario","Inversiones")</f>
        <v>Usuario</v>
      </c>
      <c r="G23" s="115" t="str">
        <f>IF(G21/(G22*1.1)&gt;1,"Usuario","Inversiones")</f>
        <v>Inversiones</v>
      </c>
      <c r="H23" s="115" t="str">
        <f>IF(H21/(H22*1.1)&gt;1,"Usuario","Inversiones")</f>
        <v>Inversiones</v>
      </c>
      <c r="I23" s="115" t="str">
        <f>IF(I21/(I22*1.1)&gt;1,"Usuario","Inversiones")</f>
        <v>Usuario</v>
      </c>
      <c r="J23" s="106"/>
      <c r="K23" s="100"/>
    </row>
    <row r="24" spans="2:11" s="93" customFormat="1" ht="19.5" customHeight="1">
      <c r="B24" s="101"/>
      <c r="C24" s="296" t="s">
        <v>15</v>
      </c>
      <c r="D24" s="296"/>
      <c r="E24" s="107"/>
      <c r="F24" s="236">
        <f>+F22-F21</f>
        <v>-0.0010675070552028094</v>
      </c>
      <c r="G24" s="236">
        <f>+G22-G21</f>
        <v>-6.511952850753872E-07</v>
      </c>
      <c r="H24" s="116">
        <f>+H22-H21</f>
        <v>0.0010792295102851862</v>
      </c>
      <c r="I24" s="116">
        <f>+I22-I21</f>
        <v>-0.009700539046488356</v>
      </c>
      <c r="J24" s="106"/>
      <c r="K24" s="100"/>
    </row>
    <row r="25" spans="2:11" s="93" customFormat="1" ht="19.5" customHeight="1">
      <c r="B25" s="101"/>
      <c r="C25" s="107"/>
      <c r="D25" s="103"/>
      <c r="E25" s="108"/>
      <c r="F25" s="105"/>
      <c r="G25" s="105"/>
      <c r="H25" s="105"/>
      <c r="I25" s="109"/>
      <c r="J25" s="106"/>
      <c r="K25" s="100"/>
    </row>
    <row r="26" spans="2:11" s="93" customFormat="1" ht="19.5" customHeight="1">
      <c r="B26" s="101"/>
      <c r="C26" s="107"/>
      <c r="D26" s="103"/>
      <c r="E26" s="108"/>
      <c r="F26" s="105"/>
      <c r="G26" s="105"/>
      <c r="H26" s="105"/>
      <c r="I26" s="109"/>
      <c r="J26" s="106"/>
      <c r="K26" s="100"/>
    </row>
    <row r="27" spans="2:11" s="93" customFormat="1" ht="19.5" customHeight="1">
      <c r="B27" s="101"/>
      <c r="C27" s="297" t="s">
        <v>44</v>
      </c>
      <c r="D27" s="297"/>
      <c r="E27" s="297"/>
      <c r="F27" s="297"/>
      <c r="G27" s="297"/>
      <c r="H27" s="297"/>
      <c r="I27" s="297"/>
      <c r="J27" s="298"/>
      <c r="K27" s="100"/>
    </row>
    <row r="28" spans="2:11" s="93" customFormat="1" ht="19.5" customHeight="1" thickBot="1">
      <c r="B28" s="101"/>
      <c r="C28" s="100"/>
      <c r="D28" s="100"/>
      <c r="E28" s="100"/>
      <c r="F28" s="100"/>
      <c r="G28" s="100"/>
      <c r="H28" s="100"/>
      <c r="I28" s="117"/>
      <c r="J28" s="106"/>
      <c r="K28" s="100"/>
    </row>
    <row r="29" spans="2:11" s="93" customFormat="1" ht="19.5" customHeight="1" thickTop="1">
      <c r="B29" s="101"/>
      <c r="C29" s="100"/>
      <c r="D29" s="305" t="s">
        <v>16</v>
      </c>
      <c r="E29" s="306"/>
      <c r="F29" s="306"/>
      <c r="G29" s="299">
        <v>0.47</v>
      </c>
      <c r="H29" s="300"/>
      <c r="I29" s="117"/>
      <c r="J29" s="106"/>
      <c r="K29" s="100"/>
    </row>
    <row r="30" spans="2:11" s="86" customFormat="1" ht="19.5" customHeight="1">
      <c r="B30" s="118"/>
      <c r="C30" s="100"/>
      <c r="D30" s="307" t="s">
        <v>17</v>
      </c>
      <c r="E30" s="308"/>
      <c r="F30" s="308"/>
      <c r="G30" s="301">
        <v>0.73</v>
      </c>
      <c r="H30" s="302"/>
      <c r="I30" s="117"/>
      <c r="J30" s="106"/>
      <c r="K30" s="88"/>
    </row>
    <row r="31" spans="2:11" ht="19.5" customHeight="1" thickBot="1">
      <c r="B31" s="110"/>
      <c r="C31" s="100"/>
      <c r="D31" s="309" t="s">
        <v>14</v>
      </c>
      <c r="E31" s="310"/>
      <c r="F31" s="310"/>
      <c r="G31" s="303" t="str">
        <f>IF(G29/(G30*1.1)&gt;1,"Usuario","Inversiones")</f>
        <v>Inversiones</v>
      </c>
      <c r="H31" s="304" t="e">
        <f>IF(H29/(H30*1.1)&gt;1,"Usuario","Inversiones")</f>
        <v>#DIV/0!</v>
      </c>
      <c r="I31" s="117"/>
      <c r="J31" s="106"/>
      <c r="K31" s="82"/>
    </row>
    <row r="32" spans="2:11" ht="19.5" customHeight="1" thickTop="1">
      <c r="B32" s="110"/>
      <c r="C32" s="82"/>
      <c r="D32" s="82"/>
      <c r="E32" s="82"/>
      <c r="F32" s="82"/>
      <c r="G32" s="82"/>
      <c r="H32" s="82"/>
      <c r="I32" s="82"/>
      <c r="J32" s="112"/>
      <c r="K32" s="82"/>
    </row>
    <row r="33" spans="2:11" ht="19.5" customHeight="1" thickBot="1">
      <c r="B33" s="119"/>
      <c r="C33" s="120"/>
      <c r="D33" s="120"/>
      <c r="E33" s="120"/>
      <c r="F33" s="120"/>
      <c r="G33" s="120"/>
      <c r="H33" s="120"/>
      <c r="I33" s="120"/>
      <c r="J33" s="121"/>
      <c r="K33" s="82"/>
    </row>
    <row r="34" spans="4:5" ht="13.5" thickTop="1">
      <c r="D34" s="82"/>
      <c r="E34" s="82"/>
    </row>
    <row r="35" spans="4:5" ht="12.75">
      <c r="D35" s="82"/>
      <c r="E35" s="82"/>
    </row>
    <row r="36" spans="4:5" ht="12.75">
      <c r="D36" s="82"/>
      <c r="E36" s="82"/>
    </row>
    <row r="37" spans="4:5" ht="12.75">
      <c r="D37" s="82"/>
      <c r="E37" s="82"/>
    </row>
    <row r="38" spans="4:5" ht="12.75">
      <c r="D38" s="82"/>
      <c r="E38" s="82"/>
    </row>
    <row r="39" spans="4:5" ht="12.75">
      <c r="D39" s="82"/>
      <c r="E39" s="82"/>
    </row>
  </sheetData>
  <sheetProtection/>
  <mergeCells count="14">
    <mergeCell ref="G29:H29"/>
    <mergeCell ref="G30:H30"/>
    <mergeCell ref="G31:H31"/>
    <mergeCell ref="D29:F29"/>
    <mergeCell ref="D30:F30"/>
    <mergeCell ref="D31:F31"/>
    <mergeCell ref="C18:D18"/>
    <mergeCell ref="C19:D19"/>
    <mergeCell ref="C20:D20"/>
    <mergeCell ref="C27:J27"/>
    <mergeCell ref="C24:D24"/>
    <mergeCell ref="C22:D22"/>
    <mergeCell ref="C23:D23"/>
    <mergeCell ref="C21:D2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2"/>
  <headerFooter alignWithMargins="0">
    <oddFooter>&amp;L&amp;"Times New Roman,Cursiva"&amp;7&amp;Z&amp;F&amp;P&amp;N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21"/>
  <sheetViews>
    <sheetView zoomScale="75" zoomScaleNormal="75" zoomScalePageLayoutView="0" workbookViewId="0" topLeftCell="B1">
      <selection activeCell="T102" sqref="O102:T102"/>
    </sheetView>
  </sheetViews>
  <sheetFormatPr defaultColWidth="11.421875" defaultRowHeight="12.75"/>
  <cols>
    <col min="1" max="1" width="15.7109375" style="67" customWidth="1"/>
    <col min="2" max="2" width="10.7109375" style="67" customWidth="1"/>
    <col min="3" max="3" width="10.421875" style="67" customWidth="1"/>
    <col min="4" max="4" width="49.421875" style="67" customWidth="1"/>
    <col min="5" max="5" width="14.8515625" style="67" customWidth="1"/>
    <col min="6" max="6" width="15.57421875" style="67" customWidth="1"/>
    <col min="7" max="7" width="7.7109375" style="67" hidden="1" customWidth="1"/>
    <col min="8" max="9" width="8.7109375" style="67" customWidth="1"/>
    <col min="10" max="10" width="9.7109375" style="67" bestFit="1" customWidth="1"/>
    <col min="11" max="20" width="8.7109375" style="67" customWidth="1"/>
    <col min="21" max="21" width="10.7109375" style="67" customWidth="1"/>
    <col min="22" max="16384" width="11.421875" style="67" customWidth="1"/>
  </cols>
  <sheetData>
    <row r="1" spans="21:22" ht="45" customHeight="1">
      <c r="U1" s="148"/>
      <c r="V1" s="149"/>
    </row>
    <row r="2" spans="2:22" s="61" customFormat="1" ht="26.25">
      <c r="B2" s="150" t="str">
        <f>'Jun Nov 2015'!B2</f>
        <v>ANEXO XIII al Memorándum D.T.E.E.  N°   580  / 2016                       .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</row>
    <row r="3" spans="1:22" s="72" customFormat="1" ht="11.25">
      <c r="A3" s="70" t="s">
        <v>0</v>
      </c>
      <c r="B3" s="152"/>
      <c r="U3" s="153"/>
      <c r="V3" s="153"/>
    </row>
    <row r="4" spans="1:22" s="72" customFormat="1" ht="11.25">
      <c r="A4" s="70" t="s">
        <v>1</v>
      </c>
      <c r="B4" s="152"/>
      <c r="U4" s="152"/>
      <c r="V4" s="153"/>
    </row>
    <row r="5" spans="21:22" ht="9.75" customHeight="1">
      <c r="U5" s="69"/>
      <c r="V5" s="149"/>
    </row>
    <row r="6" spans="2:178" s="154" customFormat="1" ht="23.25">
      <c r="B6" s="155" t="s">
        <v>40</v>
      </c>
      <c r="C6" s="155"/>
      <c r="D6" s="156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7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</row>
    <row r="7" spans="2:178" s="86" customFormat="1" ht="9.75" customHeight="1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  <c r="V7" s="159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</row>
    <row r="8" spans="2:178" s="160" customFormat="1" ht="23.25">
      <c r="B8" s="155" t="s">
        <v>37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61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</row>
    <row r="9" spans="2:178" s="86" customFormat="1" ht="9.75" customHeight="1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9"/>
      <c r="V9" s="159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</row>
    <row r="10" spans="2:178" s="160" customFormat="1" ht="23.25">
      <c r="B10" s="155" t="s">
        <v>18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61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</row>
    <row r="11" spans="2:178" s="86" customFormat="1" ht="9.75" customHeight="1" thickBot="1"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9"/>
      <c r="V11" s="159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</row>
    <row r="12" spans="2:177" s="86" customFormat="1" ht="9.75" customHeight="1" thickTop="1"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4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</row>
    <row r="13" spans="2:177" s="86" customFormat="1" ht="19.5">
      <c r="B13" s="94" t="s">
        <v>64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6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</row>
    <row r="14" spans="2:21" s="86" customFormat="1" ht="9.75" customHeight="1" thickBot="1">
      <c r="B14" s="11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167"/>
    </row>
    <row r="15" spans="2:21" s="168" customFormat="1" ht="33.75" customHeight="1" thickBot="1" thickTop="1">
      <c r="B15" s="169"/>
      <c r="C15" s="170"/>
      <c r="D15" s="170" t="s">
        <v>19</v>
      </c>
      <c r="E15" s="171" t="s">
        <v>20</v>
      </c>
      <c r="F15" s="171" t="s">
        <v>21</v>
      </c>
      <c r="G15" s="172" t="s">
        <v>41</v>
      </c>
      <c r="H15" s="172">
        <f>'[2]BASE'!EI15</f>
        <v>41944</v>
      </c>
      <c r="I15" s="172">
        <f>'[2]BASE'!EJ15</f>
        <v>41974</v>
      </c>
      <c r="J15" s="172">
        <f>'[2]BASE'!EK15</f>
        <v>42005</v>
      </c>
      <c r="K15" s="172">
        <f>'[2]BASE'!EL15</f>
        <v>42036</v>
      </c>
      <c r="L15" s="172">
        <f>'[2]BASE'!EM15</f>
        <v>42064</v>
      </c>
      <c r="M15" s="172">
        <f>'[2]BASE'!EN15</f>
        <v>42095</v>
      </c>
      <c r="N15" s="172">
        <f>'[2]BASE'!EO15</f>
        <v>42125</v>
      </c>
      <c r="O15" s="172">
        <f>'[2]BASE'!EP15</f>
        <v>42156</v>
      </c>
      <c r="P15" s="172">
        <f>'[2]BASE'!EQ15</f>
        <v>42186</v>
      </c>
      <c r="Q15" s="172">
        <f>'[2]BASE'!ER15</f>
        <v>42217</v>
      </c>
      <c r="R15" s="172">
        <f>'[2]BASE'!ES15</f>
        <v>42248</v>
      </c>
      <c r="S15" s="172">
        <f>'[2]BASE'!ET15</f>
        <v>42278</v>
      </c>
      <c r="T15" s="172">
        <f>'[2]BASE'!EU15</f>
        <v>42309</v>
      </c>
      <c r="U15" s="173"/>
    </row>
    <row r="16" spans="2:21" s="174" customFormat="1" ht="9.75" customHeight="1" thickTop="1">
      <c r="B16" s="175"/>
      <c r="C16" s="176"/>
      <c r="D16" s="177"/>
      <c r="E16" s="177"/>
      <c r="F16" s="177"/>
      <c r="G16" s="177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9"/>
      <c r="U16" s="180"/>
    </row>
    <row r="17" spans="2:21" s="174" customFormat="1" ht="18.75" customHeight="1">
      <c r="B17" s="175"/>
      <c r="C17" s="181">
        <f>IF('[2]BASE'!C17="","",'[2]BASE'!C17)</f>
        <v>1</v>
      </c>
      <c r="D17" s="181" t="str">
        <f>IF('[2]BASE'!D17="","",'[2]BASE'!D17)</f>
        <v>ABASTO - OLAVARRIA 1</v>
      </c>
      <c r="E17" s="181">
        <f>IF('[2]BASE'!E17="","",'[2]BASE'!E17)</f>
        <v>500</v>
      </c>
      <c r="F17" s="181">
        <f>IF('[2]BASE'!F17="","",'[2]BASE'!F17)</f>
        <v>291</v>
      </c>
      <c r="G17" s="182" t="str">
        <f>IF('[1]BASE'!G17=0,"",'[1]BASE'!G17)</f>
        <v>B</v>
      </c>
      <c r="H17" s="181">
        <f>IF('[2]BASE'!EI17="","",'[2]BASE'!EI17)</f>
      </c>
      <c r="I17" s="181">
        <f>IF('[2]BASE'!EJ17="","",'[2]BASE'!EJ17)</f>
      </c>
      <c r="J17" s="181">
        <f>IF('[2]BASE'!EK17="","",'[2]BASE'!EK17)</f>
      </c>
      <c r="K17" s="181">
        <f>IF('[2]BASE'!EL17="","",'[2]BASE'!EL17)</f>
      </c>
      <c r="L17" s="181">
        <f>IF('[2]BASE'!EM17="","",'[2]BASE'!EM17)</f>
      </c>
      <c r="M17" s="181">
        <f>IF('[2]BASE'!EN17="","",'[2]BASE'!EN17)</f>
      </c>
      <c r="N17" s="181">
        <f>IF('[2]BASE'!EO17="","",'[2]BASE'!EO17)</f>
      </c>
      <c r="O17" s="181">
        <f>IF('[2]BASE'!EP17="","",'[2]BASE'!EP17)</f>
      </c>
      <c r="P17" s="181">
        <f>IF('[2]BASE'!EQ17="","",'[2]BASE'!EQ17)</f>
      </c>
      <c r="Q17" s="181">
        <f>IF('[2]BASE'!ER17="","",'[2]BASE'!ER17)</f>
      </c>
      <c r="R17" s="181">
        <f>IF('[2]BASE'!ES17="","",'[2]BASE'!ES17)</f>
      </c>
      <c r="S17" s="181">
        <f>IF('[2]BASE'!ET17="","",'[2]BASE'!ET17)</f>
      </c>
      <c r="T17" s="183"/>
      <c r="U17" s="180"/>
    </row>
    <row r="18" spans="2:21" s="174" customFormat="1" ht="18.75" customHeight="1">
      <c r="B18" s="175"/>
      <c r="C18" s="184">
        <f>IF('[2]BASE'!C18="","",'[2]BASE'!C18)</f>
        <v>2</v>
      </c>
      <c r="D18" s="184" t="str">
        <f>IF('[2]BASE'!D18="","",'[2]BASE'!D18)</f>
        <v>ABASTO - OLAVARRIA 2</v>
      </c>
      <c r="E18" s="184">
        <f>IF('[2]BASE'!E18="","",'[2]BASE'!E18)</f>
        <v>500</v>
      </c>
      <c r="F18" s="184">
        <f>IF('[2]BASE'!F18="","",'[2]BASE'!F18)</f>
        <v>301.9</v>
      </c>
      <c r="G18" s="185" t="e">
        <f>IF('[1]BASE'!G18=0,"",'[1]BASE'!G18)</f>
        <v>#REF!</v>
      </c>
      <c r="H18" s="184">
        <f>IF('[2]BASE'!EI18="","",'[2]BASE'!EI18)</f>
      </c>
      <c r="I18" s="184">
        <f>IF('[2]BASE'!EJ18="","",'[2]BASE'!EJ18)</f>
      </c>
      <c r="J18" s="184">
        <f>IF('[2]BASE'!EK18="","",'[2]BASE'!EK18)</f>
      </c>
      <c r="K18" s="184">
        <f>IF('[2]BASE'!EL18="","",'[2]BASE'!EL18)</f>
      </c>
      <c r="L18" s="184">
        <f>IF('[2]BASE'!EM18="","",'[2]BASE'!EM18)</f>
      </c>
      <c r="M18" s="184">
        <f>IF('[2]BASE'!EN18="","",'[2]BASE'!EN18)</f>
      </c>
      <c r="N18" s="184">
        <f>IF('[2]BASE'!EO18="","",'[2]BASE'!EO18)</f>
      </c>
      <c r="O18" s="184">
        <f>IF('[2]BASE'!EP18="","",'[2]BASE'!EP18)</f>
      </c>
      <c r="P18" s="184">
        <f>IF('[2]BASE'!EQ18="","",'[2]BASE'!EQ18)</f>
      </c>
      <c r="Q18" s="184">
        <f>IF('[2]BASE'!ER18="","",'[2]BASE'!ER18)</f>
      </c>
      <c r="R18" s="184">
        <f>IF('[2]BASE'!ES18="","",'[2]BASE'!ES18)</f>
      </c>
      <c r="S18" s="184">
        <f>IF('[2]BASE'!ET18="","",'[2]BASE'!ET18)</f>
      </c>
      <c r="T18" s="183"/>
      <c r="U18" s="180"/>
    </row>
    <row r="19" spans="2:21" s="174" customFormat="1" ht="18.75" customHeight="1">
      <c r="B19" s="175"/>
      <c r="C19" s="186">
        <f>IF('[2]BASE'!C19="","",'[2]BASE'!C19)</f>
        <v>3</v>
      </c>
      <c r="D19" s="186" t="str">
        <f>IF('[2]BASE'!D19="","",'[2]BASE'!D19)</f>
        <v>AGUA DEL CAJON - CHOCON OESTE</v>
      </c>
      <c r="E19" s="186">
        <f>IF('[2]BASE'!E19="","",'[2]BASE'!E19)</f>
        <v>500</v>
      </c>
      <c r="F19" s="186">
        <f>IF('[2]BASE'!F19="","",'[2]BASE'!F19)</f>
        <v>52</v>
      </c>
      <c r="G19" s="187" t="e">
        <f>IF('[1]BASE'!G19=0,"",'[1]BASE'!G19)</f>
        <v>#REF!</v>
      </c>
      <c r="H19" s="186">
        <f>IF('[2]BASE'!EI19="","",'[2]BASE'!EI19)</f>
      </c>
      <c r="I19" s="186">
        <f>IF('[2]BASE'!EJ19="","",'[2]BASE'!EJ19)</f>
      </c>
      <c r="J19" s="186">
        <f>IF('[2]BASE'!EK19="","",'[2]BASE'!EK19)</f>
      </c>
      <c r="K19" s="186">
        <f>IF('[2]BASE'!EL19="","",'[2]BASE'!EL19)</f>
      </c>
      <c r="L19" s="186">
        <f>IF('[2]BASE'!EM19="","",'[2]BASE'!EM19)</f>
      </c>
      <c r="M19" s="186">
        <f>IF('[2]BASE'!EN19="","",'[2]BASE'!EN19)</f>
      </c>
      <c r="N19" s="186">
        <f>IF('[2]BASE'!EO19="","",'[2]BASE'!EO19)</f>
      </c>
      <c r="O19" s="186">
        <f>IF('[2]BASE'!EP19="","",'[2]BASE'!EP19)</f>
      </c>
      <c r="P19" s="186">
        <f>IF('[2]BASE'!EQ19="","",'[2]BASE'!EQ19)</f>
      </c>
      <c r="Q19" s="186">
        <f>IF('[2]BASE'!ER19="","",'[2]BASE'!ER19)</f>
      </c>
      <c r="R19" s="186">
        <f>IF('[2]BASE'!ES19="","",'[2]BASE'!ES19)</f>
      </c>
      <c r="S19" s="186">
        <f>IF('[2]BASE'!ET19="","",'[2]BASE'!ET19)</f>
      </c>
      <c r="T19" s="183"/>
      <c r="U19" s="180"/>
    </row>
    <row r="20" spans="2:21" s="174" customFormat="1" ht="18.75" customHeight="1">
      <c r="B20" s="175"/>
      <c r="C20" s="184">
        <f>IF('[2]BASE'!C20="","",'[2]BASE'!C20)</f>
        <v>4</v>
      </c>
      <c r="D20" s="184" t="str">
        <f>IF('[2]BASE'!D20="","",'[2]BASE'!D20)</f>
        <v>ALICURA - E.T. P.del A. 1 (5LG1)</v>
      </c>
      <c r="E20" s="184">
        <f>IF('[2]BASE'!E20="","",'[2]BASE'!E20)</f>
        <v>500</v>
      </c>
      <c r="F20" s="184">
        <f>IF('[2]BASE'!F20="","",'[2]BASE'!F20)</f>
        <v>76</v>
      </c>
      <c r="G20" s="185" t="str">
        <f>IF('[1]BASE'!G20=0,"",'[1]BASE'!G20)</f>
        <v>C</v>
      </c>
      <c r="H20" s="184">
        <f>IF('[2]BASE'!EI20="","",'[2]BASE'!EI20)</f>
      </c>
      <c r="I20" s="184">
        <f>IF('[2]BASE'!EJ20="","",'[2]BASE'!EJ20)</f>
      </c>
      <c r="J20" s="184">
        <f>IF('[2]BASE'!EK20="","",'[2]BASE'!EK20)</f>
      </c>
      <c r="K20" s="184">
        <f>IF('[2]BASE'!EL20="","",'[2]BASE'!EL20)</f>
      </c>
      <c r="L20" s="184">
        <f>IF('[2]BASE'!EM20="","",'[2]BASE'!EM20)</f>
      </c>
      <c r="M20" s="184">
        <f>IF('[2]BASE'!EN20="","",'[2]BASE'!EN20)</f>
      </c>
      <c r="N20" s="184">
        <f>IF('[2]BASE'!EO20="","",'[2]BASE'!EO20)</f>
      </c>
      <c r="O20" s="184">
        <f>IF('[2]BASE'!EP20="","",'[2]BASE'!EP20)</f>
      </c>
      <c r="P20" s="184">
        <f>IF('[2]BASE'!EQ20="","",'[2]BASE'!EQ20)</f>
      </c>
      <c r="Q20" s="184">
        <f>IF('[2]BASE'!ER20="","",'[2]BASE'!ER20)</f>
      </c>
      <c r="R20" s="184">
        <f>IF('[2]BASE'!ES20="","",'[2]BASE'!ES20)</f>
      </c>
      <c r="S20" s="184">
        <f>IF('[2]BASE'!ET20="","",'[2]BASE'!ET20)</f>
      </c>
      <c r="T20" s="183"/>
      <c r="U20" s="180"/>
    </row>
    <row r="21" spans="2:21" s="174" customFormat="1" ht="18.75" customHeight="1">
      <c r="B21" s="175"/>
      <c r="C21" s="186">
        <f>IF('[2]BASE'!C21="","",'[2]BASE'!C21)</f>
        <v>5</v>
      </c>
      <c r="D21" s="186" t="str">
        <f>IF('[2]BASE'!D21="","",'[2]BASE'!D21)</f>
        <v>ALICURA - E.T. P.del A. 2 (5LG2)</v>
      </c>
      <c r="E21" s="186">
        <f>IF('[2]BASE'!E21="","",'[2]BASE'!E21)</f>
        <v>500</v>
      </c>
      <c r="F21" s="186">
        <f>IF('[2]BASE'!F21="","",'[2]BASE'!F21)</f>
        <v>76</v>
      </c>
      <c r="G21" s="187" t="str">
        <f>IF('[1]BASE'!G21=0,"",'[1]BASE'!G21)</f>
        <v>C</v>
      </c>
      <c r="H21" s="186">
        <f>IF('[2]BASE'!EI21="","",'[2]BASE'!EI21)</f>
      </c>
      <c r="I21" s="186">
        <f>IF('[2]BASE'!EJ21="","",'[2]BASE'!EJ21)</f>
      </c>
      <c r="J21" s="186">
        <f>IF('[2]BASE'!EK21="","",'[2]BASE'!EK21)</f>
      </c>
      <c r="K21" s="186">
        <f>IF('[2]BASE'!EL21="","",'[2]BASE'!EL21)</f>
      </c>
      <c r="L21" s="186">
        <f>IF('[2]BASE'!EM21="","",'[2]BASE'!EM21)</f>
      </c>
      <c r="M21" s="186">
        <f>IF('[2]BASE'!EN21="","",'[2]BASE'!EN21)</f>
      </c>
      <c r="N21" s="186">
        <f>IF('[2]BASE'!EO21="","",'[2]BASE'!EO21)</f>
      </c>
      <c r="O21" s="186">
        <f>IF('[2]BASE'!EP21="","",'[2]BASE'!EP21)</f>
      </c>
      <c r="P21" s="186">
        <f>IF('[2]BASE'!EQ21="","",'[2]BASE'!EQ21)</f>
      </c>
      <c r="Q21" s="186">
        <f>IF('[2]BASE'!ER21="","",'[2]BASE'!ER21)</f>
      </c>
      <c r="R21" s="186">
        <f>IF('[2]BASE'!ES21="","",'[2]BASE'!ES21)</f>
      </c>
      <c r="S21" s="186">
        <f>IF('[2]BASE'!ET21="","",'[2]BASE'!ET21)</f>
      </c>
      <c r="T21" s="183"/>
      <c r="U21" s="180"/>
    </row>
    <row r="22" spans="2:21" s="174" customFormat="1" ht="18.75" customHeight="1">
      <c r="B22" s="175"/>
      <c r="C22" s="184">
        <f>IF('[2]BASE'!C22="","",'[2]BASE'!C22)</f>
        <v>6</v>
      </c>
      <c r="D22" s="184" t="str">
        <f>IF('[2]BASE'!D22="","",'[2]BASE'!D22)</f>
        <v>ALMAFUERTE - EMBALSE </v>
      </c>
      <c r="E22" s="184">
        <f>IF('[2]BASE'!E22="","",'[2]BASE'!E22)</f>
        <v>500</v>
      </c>
      <c r="F22" s="184">
        <f>IF('[2]BASE'!F22="","",'[2]BASE'!F22)</f>
        <v>12</v>
      </c>
      <c r="G22" s="185" t="str">
        <f>IF('[1]BASE'!G22=0,"",'[1]BASE'!G22)</f>
        <v>A</v>
      </c>
      <c r="H22" s="184">
        <f>IF('[2]BASE'!EI22="","",'[2]BASE'!EI22)</f>
      </c>
      <c r="I22" s="184">
        <f>IF('[2]BASE'!EJ22="","",'[2]BASE'!EJ22)</f>
      </c>
      <c r="J22" s="184">
        <f>IF('[2]BASE'!EK22="","",'[2]BASE'!EK22)</f>
      </c>
      <c r="K22" s="184">
        <f>IF('[2]BASE'!EL22="","",'[2]BASE'!EL22)</f>
      </c>
      <c r="L22" s="184">
        <f>IF('[2]BASE'!EM22="","",'[2]BASE'!EM22)</f>
      </c>
      <c r="M22" s="184">
        <f>IF('[2]BASE'!EN22="","",'[2]BASE'!EN22)</f>
      </c>
      <c r="N22" s="184">
        <f>IF('[2]BASE'!EO22="","",'[2]BASE'!EO22)</f>
      </c>
      <c r="O22" s="184">
        <f>IF('[2]BASE'!EP22="","",'[2]BASE'!EP22)</f>
      </c>
      <c r="P22" s="184">
        <f>IF('[2]BASE'!EQ22="","",'[2]BASE'!EQ22)</f>
      </c>
      <c r="Q22" s="184">
        <f>IF('[2]BASE'!ER22="","",'[2]BASE'!ER22)</f>
      </c>
      <c r="R22" s="184">
        <f>IF('[2]BASE'!ES22="","",'[2]BASE'!ES22)</f>
      </c>
      <c r="S22" s="184">
        <f>IF('[2]BASE'!ET22="","",'[2]BASE'!ET22)</f>
      </c>
      <c r="T22" s="183"/>
      <c r="U22" s="180"/>
    </row>
    <row r="23" spans="2:21" s="174" customFormat="1" ht="18.75" customHeight="1">
      <c r="B23" s="175"/>
      <c r="C23" s="186">
        <f>IF('[2]BASE'!C23="","",'[2]BASE'!C23)</f>
        <v>7</v>
      </c>
      <c r="D23" s="186" t="str">
        <f>IF('[2]BASE'!D23="","",'[2]BASE'!D23)</f>
        <v> ALMAFUERTE - ROSARIO OESTE</v>
      </c>
      <c r="E23" s="186">
        <f>IF('[2]BASE'!E23="","",'[2]BASE'!E23)</f>
        <v>500</v>
      </c>
      <c r="F23" s="186">
        <f>IF('[2]BASE'!F23="","",'[2]BASE'!F23)</f>
        <v>345</v>
      </c>
      <c r="G23" s="187" t="str">
        <f>IF('[1]BASE'!G23=0,"",'[1]BASE'!G23)</f>
        <v>B</v>
      </c>
      <c r="H23" s="186">
        <f>IF('[2]BASE'!EI23="","",'[2]BASE'!EI23)</f>
        <v>1</v>
      </c>
      <c r="I23" s="186">
        <f>IF('[2]BASE'!EJ23="","",'[2]BASE'!EJ23)</f>
      </c>
      <c r="J23" s="186">
        <f>IF('[2]BASE'!EK23="","",'[2]BASE'!EK23)</f>
        <v>1</v>
      </c>
      <c r="K23" s="186">
        <f>IF('[2]BASE'!EL23="","",'[2]BASE'!EL23)</f>
        <v>1</v>
      </c>
      <c r="L23" s="186">
        <f>IF('[2]BASE'!EM23="","",'[2]BASE'!EM23)</f>
      </c>
      <c r="M23" s="186">
        <f>IF('[2]BASE'!EN23="","",'[2]BASE'!EN23)</f>
      </c>
      <c r="N23" s="186">
        <f>IF('[2]BASE'!EO23="","",'[2]BASE'!EO23)</f>
      </c>
      <c r="O23" s="186">
        <f>IF('[2]BASE'!EP23="","",'[2]BASE'!EP23)</f>
      </c>
      <c r="P23" s="186">
        <f>IF('[2]BASE'!EQ23="","",'[2]BASE'!EQ23)</f>
      </c>
      <c r="Q23" s="186">
        <f>IF('[2]BASE'!ER23="","",'[2]BASE'!ER23)</f>
      </c>
      <c r="R23" s="186">
        <f>IF('[2]BASE'!ES23="","",'[2]BASE'!ES23)</f>
      </c>
      <c r="S23" s="186">
        <f>IF('[2]BASE'!ET23="","",'[2]BASE'!ET23)</f>
      </c>
      <c r="T23" s="183"/>
      <c r="U23" s="180"/>
    </row>
    <row r="24" spans="2:21" s="174" customFormat="1" ht="18.75" customHeight="1">
      <c r="B24" s="175"/>
      <c r="C24" s="184">
        <f>IF('[2]BASE'!C24="","",'[2]BASE'!C24)</f>
        <v>8</v>
      </c>
      <c r="D24" s="184" t="str">
        <f>IF('[2]BASE'!D24="","",'[2]BASE'!D24)</f>
        <v>BAHIA BLANCA - CHOELE CHOEL 1</v>
      </c>
      <c r="E24" s="184">
        <f>IF('[2]BASE'!E24="","",'[2]BASE'!E24)</f>
        <v>500</v>
      </c>
      <c r="F24" s="184">
        <f>IF('[2]BASE'!F24="","",'[2]BASE'!F24)</f>
        <v>346</v>
      </c>
      <c r="G24" s="185" t="str">
        <f>IF('[1]BASE'!G24=0,"",'[1]BASE'!G24)</f>
        <v>B</v>
      </c>
      <c r="H24" s="184">
        <f>IF('[2]BASE'!EI24="","",'[2]BASE'!EI24)</f>
      </c>
      <c r="I24" s="184">
        <f>IF('[2]BASE'!EJ24="","",'[2]BASE'!EJ24)</f>
      </c>
      <c r="J24" s="184">
        <f>IF('[2]BASE'!EK24="","",'[2]BASE'!EK24)</f>
      </c>
      <c r="K24" s="184">
        <f>IF('[2]BASE'!EL24="","",'[2]BASE'!EL24)</f>
      </c>
      <c r="L24" s="184">
        <f>IF('[2]BASE'!EM24="","",'[2]BASE'!EM24)</f>
      </c>
      <c r="M24" s="184">
        <f>IF('[2]BASE'!EN24="","",'[2]BASE'!EN24)</f>
      </c>
      <c r="N24" s="184">
        <f>IF('[2]BASE'!EO24="","",'[2]BASE'!EO24)</f>
      </c>
      <c r="O24" s="184">
        <f>IF('[2]BASE'!EP24="","",'[2]BASE'!EP24)</f>
      </c>
      <c r="P24" s="184">
        <f>IF('[2]BASE'!EQ24="","",'[2]BASE'!EQ24)</f>
      </c>
      <c r="Q24" s="184">
        <f>IF('[2]BASE'!ER24="","",'[2]BASE'!ER24)</f>
      </c>
      <c r="R24" s="184">
        <f>IF('[2]BASE'!ES24="","",'[2]BASE'!ES24)</f>
      </c>
      <c r="S24" s="184">
        <f>IF('[2]BASE'!ET24="","",'[2]BASE'!ET24)</f>
      </c>
      <c r="T24" s="183"/>
      <c r="U24" s="180"/>
    </row>
    <row r="25" spans="2:21" s="174" customFormat="1" ht="18.75" customHeight="1">
      <c r="B25" s="175"/>
      <c r="C25" s="186">
        <f>IF('[2]BASE'!C25="","",'[2]BASE'!C25)</f>
        <v>9</v>
      </c>
      <c r="D25" s="186" t="str">
        <f>IF('[2]BASE'!D25="","",'[2]BASE'!D25)</f>
        <v>BAHIA BLANCA - CHOELE CHOEL 2</v>
      </c>
      <c r="E25" s="186">
        <f>IF('[2]BASE'!E25="","",'[2]BASE'!E25)</f>
        <v>500</v>
      </c>
      <c r="F25" s="186">
        <f>IF('[2]BASE'!F25="","",'[2]BASE'!F25)</f>
        <v>348.4</v>
      </c>
      <c r="G25" s="187" t="e">
        <f>IF('[1]BASE'!G25=0,"",'[1]BASE'!G25)</f>
        <v>#REF!</v>
      </c>
      <c r="H25" s="186">
        <f>IF('[2]BASE'!EI25="","",'[2]BASE'!EI25)</f>
      </c>
      <c r="I25" s="186">
        <f>IF('[2]BASE'!EJ25="","",'[2]BASE'!EJ25)</f>
      </c>
      <c r="J25" s="186">
        <f>IF('[2]BASE'!EK25="","",'[2]BASE'!EK25)</f>
      </c>
      <c r="K25" s="186">
        <f>IF('[2]BASE'!EL25="","",'[2]BASE'!EL25)</f>
      </c>
      <c r="L25" s="186">
        <f>IF('[2]BASE'!EM25="","",'[2]BASE'!EM25)</f>
      </c>
      <c r="M25" s="186">
        <f>IF('[2]BASE'!EN25="","",'[2]BASE'!EN25)</f>
      </c>
      <c r="N25" s="186">
        <f>IF('[2]BASE'!EO25="","",'[2]BASE'!EO25)</f>
      </c>
      <c r="O25" s="186">
        <f>IF('[2]BASE'!EP25="","",'[2]BASE'!EP25)</f>
      </c>
      <c r="P25" s="186">
        <f>IF('[2]BASE'!EQ25="","",'[2]BASE'!EQ25)</f>
      </c>
      <c r="Q25" s="186">
        <f>IF('[2]BASE'!ER25="","",'[2]BASE'!ER25)</f>
      </c>
      <c r="R25" s="186">
        <f>IF('[2]BASE'!ES25="","",'[2]BASE'!ES25)</f>
      </c>
      <c r="S25" s="186">
        <f>IF('[2]BASE'!ET25="","",'[2]BASE'!ET25)</f>
      </c>
      <c r="T25" s="183"/>
      <c r="U25" s="180"/>
    </row>
    <row r="26" spans="2:21" s="174" customFormat="1" ht="18.75" customHeight="1">
      <c r="B26" s="175"/>
      <c r="C26" s="184">
        <f>IF('[2]BASE'!C26="","",'[2]BASE'!C26)</f>
        <v>10</v>
      </c>
      <c r="D26" s="184" t="str">
        <f>IF('[2]BASE'!D26="","",'[2]BASE'!D26)</f>
        <v>CERR. de la CTA - P.BAND. (A3)</v>
      </c>
      <c r="E26" s="184">
        <f>IF('[2]BASE'!E26="","",'[2]BASE'!E26)</f>
        <v>500</v>
      </c>
      <c r="F26" s="184">
        <f>IF('[2]BASE'!F26="","",'[2]BASE'!F26)</f>
        <v>27</v>
      </c>
      <c r="G26" s="185" t="str">
        <f>IF('[1]BASE'!G26=0,"",'[1]BASE'!G26)</f>
        <v>C</v>
      </c>
      <c r="H26" s="184">
        <f>IF('[2]BASE'!EI26="","",'[2]BASE'!EI26)</f>
      </c>
      <c r="I26" s="184">
        <f>IF('[2]BASE'!EJ26="","",'[2]BASE'!EJ26)</f>
      </c>
      <c r="J26" s="184">
        <f>IF('[2]BASE'!EK26="","",'[2]BASE'!EK26)</f>
      </c>
      <c r="K26" s="184">
        <f>IF('[2]BASE'!EL26="","",'[2]BASE'!EL26)</f>
      </c>
      <c r="L26" s="184">
        <f>IF('[2]BASE'!EM26="","",'[2]BASE'!EM26)</f>
      </c>
      <c r="M26" s="184">
        <f>IF('[2]BASE'!EN26="","",'[2]BASE'!EN26)</f>
      </c>
      <c r="N26" s="184">
        <f>IF('[2]BASE'!EO26="","",'[2]BASE'!EO26)</f>
      </c>
      <c r="O26" s="184">
        <f>IF('[2]BASE'!EP26="","",'[2]BASE'!EP26)</f>
      </c>
      <c r="P26" s="184">
        <f>IF('[2]BASE'!EQ26="","",'[2]BASE'!EQ26)</f>
      </c>
      <c r="Q26" s="184">
        <f>IF('[2]BASE'!ER26="","",'[2]BASE'!ER26)</f>
      </c>
      <c r="R26" s="184">
        <f>IF('[2]BASE'!ES26="","",'[2]BASE'!ES26)</f>
      </c>
      <c r="S26" s="184">
        <f>IF('[2]BASE'!ET26="","",'[2]BASE'!ET26)</f>
      </c>
      <c r="T26" s="183"/>
      <c r="U26" s="180"/>
    </row>
    <row r="27" spans="2:21" s="174" customFormat="1" ht="18.75" customHeight="1">
      <c r="B27" s="175"/>
      <c r="C27" s="186">
        <f>IF('[2]BASE'!C27="","",'[2]BASE'!C27)</f>
        <v>11</v>
      </c>
      <c r="D27" s="186" t="str">
        <f>IF('[2]BASE'!D27="","",'[2]BASE'!D27)</f>
        <v>COLONIA ELIA - CAMPANA</v>
      </c>
      <c r="E27" s="186">
        <f>IF('[2]BASE'!E27="","",'[2]BASE'!E27)</f>
        <v>500</v>
      </c>
      <c r="F27" s="186">
        <f>IF('[2]BASE'!F27="","",'[2]BASE'!F27)</f>
        <v>194</v>
      </c>
      <c r="G27" s="187" t="str">
        <f>IF('[1]BASE'!G27=0,"",'[1]BASE'!G27)</f>
        <v>C</v>
      </c>
      <c r="H27" s="186">
        <f>IF('[2]BASE'!EI27="","",'[2]BASE'!EI27)</f>
      </c>
      <c r="I27" s="186">
        <f>IF('[2]BASE'!EJ27="","",'[2]BASE'!EJ27)</f>
        <v>1</v>
      </c>
      <c r="J27" s="186">
        <f>IF('[2]BASE'!EK27="","",'[2]BASE'!EK27)</f>
        <v>1</v>
      </c>
      <c r="K27" s="186">
        <f>IF('[2]BASE'!EL27="","",'[2]BASE'!EL27)</f>
      </c>
      <c r="L27" s="186">
        <f>IF('[2]BASE'!EM27="","",'[2]BASE'!EM27)</f>
      </c>
      <c r="M27" s="186">
        <f>IF('[2]BASE'!EN27="","",'[2]BASE'!EN27)</f>
      </c>
      <c r="N27" s="186">
        <f>IF('[2]BASE'!EO27="","",'[2]BASE'!EO27)</f>
      </c>
      <c r="O27" s="186">
        <f>IF('[2]BASE'!EP27="","",'[2]BASE'!EP27)</f>
      </c>
      <c r="P27" s="186">
        <f>IF('[2]BASE'!EQ27="","",'[2]BASE'!EQ27)</f>
      </c>
      <c r="Q27" s="186">
        <f>IF('[2]BASE'!ER27="","",'[2]BASE'!ER27)</f>
      </c>
      <c r="R27" s="186">
        <f>IF('[2]BASE'!ES27="","",'[2]BASE'!ES27)</f>
      </c>
      <c r="S27" s="186">
        <f>IF('[2]BASE'!ET27="","",'[2]BASE'!ET27)</f>
      </c>
      <c r="T27" s="183"/>
      <c r="U27" s="180"/>
    </row>
    <row r="28" spans="2:21" s="174" customFormat="1" ht="18.75" customHeight="1">
      <c r="B28" s="175"/>
      <c r="C28" s="184">
        <f>IF('[2]BASE'!C28="","",'[2]BASE'!C28)</f>
        <v>12</v>
      </c>
      <c r="D28" s="184" t="str">
        <f>IF('[2]BASE'!D28="","",'[2]BASE'!D28)</f>
        <v>CHO. W. - CHOELE CHOEL (5WH1)</v>
      </c>
      <c r="E28" s="184">
        <f>IF('[2]BASE'!E28="","",'[2]BASE'!E28)</f>
        <v>500</v>
      </c>
      <c r="F28" s="184">
        <f>IF('[2]BASE'!F28="","",'[2]BASE'!F28)</f>
        <v>269</v>
      </c>
      <c r="G28" s="185" t="str">
        <f>IF('[1]BASE'!G28=0,"",'[1]BASE'!G28)</f>
        <v>B</v>
      </c>
      <c r="H28" s="184">
        <f>IF('[2]BASE'!EI28="","",'[2]BASE'!EI28)</f>
      </c>
      <c r="I28" s="184">
        <f>IF('[2]BASE'!EJ28="","",'[2]BASE'!EJ28)</f>
      </c>
      <c r="J28" s="184">
        <f>IF('[2]BASE'!EK28="","",'[2]BASE'!EK28)</f>
      </c>
      <c r="K28" s="184">
        <f>IF('[2]BASE'!EL28="","",'[2]BASE'!EL28)</f>
      </c>
      <c r="L28" s="184">
        <f>IF('[2]BASE'!EM28="","",'[2]BASE'!EM28)</f>
      </c>
      <c r="M28" s="184">
        <f>IF('[2]BASE'!EN28="","",'[2]BASE'!EN28)</f>
      </c>
      <c r="N28" s="184">
        <f>IF('[2]BASE'!EO28="","",'[2]BASE'!EO28)</f>
      </c>
      <c r="O28" s="184">
        <f>IF('[2]BASE'!EP28="","",'[2]BASE'!EP28)</f>
      </c>
      <c r="P28" s="184">
        <f>IF('[2]BASE'!EQ28="","",'[2]BASE'!EQ28)</f>
      </c>
      <c r="Q28" s="184">
        <f>IF('[2]BASE'!ER28="","",'[2]BASE'!ER28)</f>
      </c>
      <c r="R28" s="184">
        <f>IF('[2]BASE'!ES28="","",'[2]BASE'!ES28)</f>
      </c>
      <c r="S28" s="184">
        <f>IF('[2]BASE'!ET28="","",'[2]BASE'!ET28)</f>
      </c>
      <c r="T28" s="183"/>
      <c r="U28" s="180"/>
    </row>
    <row r="29" spans="2:21" s="174" customFormat="1" ht="18.75" customHeight="1">
      <c r="B29" s="175"/>
      <c r="C29" s="186">
        <f>IF('[2]BASE'!C29="","",'[2]BASE'!C29)</f>
        <v>13</v>
      </c>
      <c r="D29" s="186" t="str">
        <f>IF('[2]BASE'!D29="","",'[2]BASE'!D29)</f>
        <v>CHO.W. - CHO. 1 (5WC1)</v>
      </c>
      <c r="E29" s="186">
        <f>IF('[2]BASE'!E29="","",'[2]BASE'!E29)</f>
        <v>500</v>
      </c>
      <c r="F29" s="186">
        <f>IF('[2]BASE'!F29="","",'[2]BASE'!F29)</f>
        <v>4.5</v>
      </c>
      <c r="G29" s="187" t="str">
        <f>IF('[1]BASE'!G29=0,"",'[1]BASE'!G29)</f>
        <v>C</v>
      </c>
      <c r="H29" s="186">
        <f>IF('[2]BASE'!EI29="","",'[2]BASE'!EI29)</f>
      </c>
      <c r="I29" s="186">
        <f>IF('[2]BASE'!EJ29="","",'[2]BASE'!EJ29)</f>
      </c>
      <c r="J29" s="186">
        <f>IF('[2]BASE'!EK29="","",'[2]BASE'!EK29)</f>
      </c>
      <c r="K29" s="186">
        <f>IF('[2]BASE'!EL29="","",'[2]BASE'!EL29)</f>
      </c>
      <c r="L29" s="186">
        <f>IF('[2]BASE'!EM29="","",'[2]BASE'!EM29)</f>
      </c>
      <c r="M29" s="186">
        <f>IF('[2]BASE'!EN29="","",'[2]BASE'!EN29)</f>
      </c>
      <c r="N29" s="186">
        <f>IF('[2]BASE'!EO29="","",'[2]BASE'!EO29)</f>
      </c>
      <c r="O29" s="186">
        <f>IF('[2]BASE'!EP29="","",'[2]BASE'!EP29)</f>
      </c>
      <c r="P29" s="186">
        <f>IF('[2]BASE'!EQ29="","",'[2]BASE'!EQ29)</f>
      </c>
      <c r="Q29" s="186">
        <f>IF('[2]BASE'!ER29="","",'[2]BASE'!ER29)</f>
      </c>
      <c r="R29" s="186">
        <f>IF('[2]BASE'!ES29="","",'[2]BASE'!ES29)</f>
      </c>
      <c r="S29" s="186">
        <f>IF('[2]BASE'!ET29="","",'[2]BASE'!ET29)</f>
      </c>
      <c r="T29" s="183"/>
      <c r="U29" s="180"/>
    </row>
    <row r="30" spans="2:21" s="174" customFormat="1" ht="18.75" customHeight="1">
      <c r="B30" s="175"/>
      <c r="C30" s="184">
        <f>IF('[2]BASE'!C30="","",'[2]BASE'!C30)</f>
        <v>14</v>
      </c>
      <c r="D30" s="184" t="str">
        <f>IF('[2]BASE'!D30="","",'[2]BASE'!D30)</f>
        <v>CHO.W. - CHO. 2 (5WC2)</v>
      </c>
      <c r="E30" s="184">
        <f>IF('[2]BASE'!E30="","",'[2]BASE'!E30)</f>
        <v>500</v>
      </c>
      <c r="F30" s="184">
        <f>IF('[2]BASE'!F30="","",'[2]BASE'!F30)</f>
        <v>4.5</v>
      </c>
      <c r="G30" s="185" t="str">
        <f>IF('[1]BASE'!G30=0,"",'[1]BASE'!G30)</f>
        <v>C</v>
      </c>
      <c r="H30" s="184">
        <f>IF('[2]BASE'!EI30="","",'[2]BASE'!EI30)</f>
      </c>
      <c r="I30" s="184">
        <f>IF('[2]BASE'!EJ30="","",'[2]BASE'!EJ30)</f>
      </c>
      <c r="J30" s="184">
        <f>IF('[2]BASE'!EK30="","",'[2]BASE'!EK30)</f>
      </c>
      <c r="K30" s="184">
        <f>IF('[2]BASE'!EL30="","",'[2]BASE'!EL30)</f>
      </c>
      <c r="L30" s="184">
        <f>IF('[2]BASE'!EM30="","",'[2]BASE'!EM30)</f>
      </c>
      <c r="M30" s="184">
        <f>IF('[2]BASE'!EN30="","",'[2]BASE'!EN30)</f>
      </c>
      <c r="N30" s="184">
        <f>IF('[2]BASE'!EO30="","",'[2]BASE'!EO30)</f>
      </c>
      <c r="O30" s="184">
        <f>IF('[2]BASE'!EP30="","",'[2]BASE'!EP30)</f>
      </c>
      <c r="P30" s="184">
        <f>IF('[2]BASE'!EQ30="","",'[2]BASE'!EQ30)</f>
      </c>
      <c r="Q30" s="184">
        <f>IF('[2]BASE'!ER30="","",'[2]BASE'!ER30)</f>
      </c>
      <c r="R30" s="184">
        <f>IF('[2]BASE'!ES30="","",'[2]BASE'!ES30)</f>
      </c>
      <c r="S30" s="184">
        <f>IF('[2]BASE'!ET30="","",'[2]BASE'!ET30)</f>
      </c>
      <c r="T30" s="183"/>
      <c r="U30" s="180"/>
    </row>
    <row r="31" spans="2:21" s="174" customFormat="1" ht="18.75" customHeight="1">
      <c r="B31" s="175"/>
      <c r="C31" s="186">
        <f>IF('[2]BASE'!C31="","",'[2]BASE'!C31)</f>
        <v>15</v>
      </c>
      <c r="D31" s="186" t="str">
        <f>IF('[2]BASE'!D31="","",'[2]BASE'!D31)</f>
        <v>CHOCON - C.H. CHOCON 1</v>
      </c>
      <c r="E31" s="186">
        <f>IF('[2]BASE'!E31="","",'[2]BASE'!E31)</f>
        <v>500</v>
      </c>
      <c r="F31" s="186">
        <f>IF('[2]BASE'!F31="","",'[2]BASE'!F31)</f>
        <v>3</v>
      </c>
      <c r="G31" s="187" t="str">
        <f>IF('[1]BASE'!G31=0,"",'[1]BASE'!G31)</f>
        <v>C</v>
      </c>
      <c r="H31" s="186">
        <f>IF('[2]BASE'!EI31="","",'[2]BASE'!EI31)</f>
      </c>
      <c r="I31" s="186">
        <f>IF('[2]BASE'!EJ31="","",'[2]BASE'!EJ31)</f>
      </c>
      <c r="J31" s="186">
        <f>IF('[2]BASE'!EK31="","",'[2]BASE'!EK31)</f>
      </c>
      <c r="K31" s="186">
        <f>IF('[2]BASE'!EL31="","",'[2]BASE'!EL31)</f>
      </c>
      <c r="L31" s="186">
        <f>IF('[2]BASE'!EM31="","",'[2]BASE'!EM31)</f>
      </c>
      <c r="M31" s="186">
        <f>IF('[2]BASE'!EN31="","",'[2]BASE'!EN31)</f>
      </c>
      <c r="N31" s="186">
        <f>IF('[2]BASE'!EO31="","",'[2]BASE'!EO31)</f>
      </c>
      <c r="O31" s="186">
        <f>IF('[2]BASE'!EP31="","",'[2]BASE'!EP31)</f>
      </c>
      <c r="P31" s="186">
        <f>IF('[2]BASE'!EQ31="","",'[2]BASE'!EQ31)</f>
      </c>
      <c r="Q31" s="186">
        <f>IF('[2]BASE'!ER31="","",'[2]BASE'!ER31)</f>
      </c>
      <c r="R31" s="186">
        <f>IF('[2]BASE'!ES31="","",'[2]BASE'!ES31)</f>
      </c>
      <c r="S31" s="186">
        <f>IF('[2]BASE'!ET31="","",'[2]BASE'!ET31)</f>
      </c>
      <c r="T31" s="183"/>
      <c r="U31" s="180"/>
    </row>
    <row r="32" spans="2:21" s="174" customFormat="1" ht="18.75" customHeight="1">
      <c r="B32" s="175"/>
      <c r="C32" s="184">
        <f>IF('[2]BASE'!C32="","",'[2]BASE'!C32)</f>
        <v>16</v>
      </c>
      <c r="D32" s="184" t="str">
        <f>IF('[2]BASE'!D32="","",'[2]BASE'!D32)</f>
        <v>CHOCON - C.H. CHOCON 2</v>
      </c>
      <c r="E32" s="184">
        <f>IF('[2]BASE'!E32="","",'[2]BASE'!E32)</f>
        <v>500</v>
      </c>
      <c r="F32" s="184">
        <f>IF('[2]BASE'!F32="","",'[2]BASE'!F32)</f>
        <v>3</v>
      </c>
      <c r="G32" s="185" t="str">
        <f>IF('[1]BASE'!G32=0,"",'[1]BASE'!G32)</f>
        <v>C</v>
      </c>
      <c r="H32" s="184">
        <f>IF('[2]BASE'!EI32="","",'[2]BASE'!EI32)</f>
      </c>
      <c r="I32" s="184">
        <f>IF('[2]BASE'!EJ32="","",'[2]BASE'!EJ32)</f>
      </c>
      <c r="J32" s="184">
        <f>IF('[2]BASE'!EK32="","",'[2]BASE'!EK32)</f>
      </c>
      <c r="K32" s="184">
        <f>IF('[2]BASE'!EL32="","",'[2]BASE'!EL32)</f>
      </c>
      <c r="L32" s="184">
        <f>IF('[2]BASE'!EM32="","",'[2]BASE'!EM32)</f>
      </c>
      <c r="M32" s="184">
        <f>IF('[2]BASE'!EN32="","",'[2]BASE'!EN32)</f>
      </c>
      <c r="N32" s="184">
        <f>IF('[2]BASE'!EO32="","",'[2]BASE'!EO32)</f>
      </c>
      <c r="O32" s="184">
        <f>IF('[2]BASE'!EP32="","",'[2]BASE'!EP32)</f>
      </c>
      <c r="P32" s="184">
        <f>IF('[2]BASE'!EQ32="","",'[2]BASE'!EQ32)</f>
      </c>
      <c r="Q32" s="184">
        <f>IF('[2]BASE'!ER32="","",'[2]BASE'!ER32)</f>
      </c>
      <c r="R32" s="184">
        <f>IF('[2]BASE'!ES32="","",'[2]BASE'!ES32)</f>
      </c>
      <c r="S32" s="184">
        <f>IF('[2]BASE'!ET32="","",'[2]BASE'!ET32)</f>
      </c>
      <c r="T32" s="183"/>
      <c r="U32" s="180"/>
    </row>
    <row r="33" spans="2:21" s="174" customFormat="1" ht="18.75" customHeight="1">
      <c r="B33" s="175"/>
      <c r="C33" s="186">
        <f>IF('[2]BASE'!C33="","",'[2]BASE'!C33)</f>
        <v>17</v>
      </c>
      <c r="D33" s="186" t="str">
        <f>IF('[2]BASE'!D33="","",'[2]BASE'!D33)</f>
        <v>CHOCON - C.H. CHOCON 3</v>
      </c>
      <c r="E33" s="186">
        <f>IF('[2]BASE'!E33="","",'[2]BASE'!E33)</f>
        <v>500</v>
      </c>
      <c r="F33" s="186">
        <f>IF('[2]BASE'!F33="","",'[2]BASE'!F33)</f>
        <v>3</v>
      </c>
      <c r="G33" s="187" t="str">
        <f>IF('[1]BASE'!G33=0,"",'[1]BASE'!G33)</f>
        <v>C</v>
      </c>
      <c r="H33" s="186">
        <f>IF('[2]BASE'!EI33="","",'[2]BASE'!EI33)</f>
      </c>
      <c r="I33" s="186">
        <f>IF('[2]BASE'!EJ33="","",'[2]BASE'!EJ33)</f>
      </c>
      <c r="J33" s="186">
        <f>IF('[2]BASE'!EK33="","",'[2]BASE'!EK33)</f>
      </c>
      <c r="K33" s="186">
        <f>IF('[2]BASE'!EL33="","",'[2]BASE'!EL33)</f>
      </c>
      <c r="L33" s="186">
        <f>IF('[2]BASE'!EM33="","",'[2]BASE'!EM33)</f>
      </c>
      <c r="M33" s="186">
        <f>IF('[2]BASE'!EN33="","",'[2]BASE'!EN33)</f>
      </c>
      <c r="N33" s="186">
        <f>IF('[2]BASE'!EO33="","",'[2]BASE'!EO33)</f>
      </c>
      <c r="O33" s="186">
        <f>IF('[2]BASE'!EP33="","",'[2]BASE'!EP33)</f>
      </c>
      <c r="P33" s="186">
        <f>IF('[2]BASE'!EQ33="","",'[2]BASE'!EQ33)</f>
      </c>
      <c r="Q33" s="186">
        <f>IF('[2]BASE'!ER33="","",'[2]BASE'!ER33)</f>
      </c>
      <c r="R33" s="186">
        <f>IF('[2]BASE'!ES33="","",'[2]BASE'!ES33)</f>
      </c>
      <c r="S33" s="186">
        <f>IF('[2]BASE'!ET33="","",'[2]BASE'!ET33)</f>
      </c>
      <c r="T33" s="183"/>
      <c r="U33" s="180"/>
    </row>
    <row r="34" spans="2:21" s="174" customFormat="1" ht="18.75" customHeight="1">
      <c r="B34" s="175"/>
      <c r="C34" s="184">
        <f>IF('[2]BASE'!C34="","",'[2]BASE'!C34)</f>
        <v>18</v>
      </c>
      <c r="D34" s="184" t="str">
        <f>IF('[2]BASE'!D34="","",'[2]BASE'!D34)</f>
        <v>CHOCON - PUELCHES 1</v>
      </c>
      <c r="E34" s="184">
        <f>IF('[2]BASE'!E34="","",'[2]BASE'!E34)</f>
        <v>500</v>
      </c>
      <c r="F34" s="184">
        <f>IF('[2]BASE'!F34="","",'[2]BASE'!F34)</f>
        <v>304</v>
      </c>
      <c r="G34" s="185" t="str">
        <f>IF('[1]BASE'!G34=0,"",'[1]BASE'!G34)</f>
        <v>A</v>
      </c>
      <c r="H34" s="184">
        <f>IF('[2]BASE'!EI34="","",'[2]BASE'!EI34)</f>
      </c>
      <c r="I34" s="184">
        <f>IF('[2]BASE'!EJ34="","",'[2]BASE'!EJ34)</f>
      </c>
      <c r="J34" s="184">
        <f>IF('[2]BASE'!EK34="","",'[2]BASE'!EK34)</f>
      </c>
      <c r="K34" s="184">
        <f>IF('[2]BASE'!EL34="","",'[2]BASE'!EL34)</f>
      </c>
      <c r="L34" s="184">
        <f>IF('[2]BASE'!EM34="","",'[2]BASE'!EM34)</f>
      </c>
      <c r="M34" s="184">
        <f>IF('[2]BASE'!EN34="","",'[2]BASE'!EN34)</f>
      </c>
      <c r="N34" s="184">
        <f>IF('[2]BASE'!EO34="","",'[2]BASE'!EO34)</f>
      </c>
      <c r="O34" s="184">
        <f>IF('[2]BASE'!EP34="","",'[2]BASE'!EP34)</f>
      </c>
      <c r="P34" s="184">
        <f>IF('[2]BASE'!EQ34="","",'[2]BASE'!EQ34)</f>
      </c>
      <c r="Q34" s="184">
        <f>IF('[2]BASE'!ER34="","",'[2]BASE'!ER34)</f>
      </c>
      <c r="R34" s="184">
        <f>IF('[2]BASE'!ES34="","",'[2]BASE'!ES34)</f>
      </c>
      <c r="S34" s="184">
        <f>IF('[2]BASE'!ET34="","",'[2]BASE'!ET34)</f>
      </c>
      <c r="T34" s="183"/>
      <c r="U34" s="180"/>
    </row>
    <row r="35" spans="2:21" s="174" customFormat="1" ht="18.75" customHeight="1">
      <c r="B35" s="175"/>
      <c r="C35" s="186">
        <f>IF('[2]BASE'!C35="","",'[2]BASE'!C35)</f>
        <v>19</v>
      </c>
      <c r="D35" s="186" t="str">
        <f>IF('[2]BASE'!D35="","",'[2]BASE'!D35)</f>
        <v>CHOCON - PUELCHES 2</v>
      </c>
      <c r="E35" s="186">
        <f>IF('[2]BASE'!E35="","",'[2]BASE'!E35)</f>
        <v>500</v>
      </c>
      <c r="F35" s="186">
        <f>IF('[2]BASE'!F35="","",'[2]BASE'!F35)</f>
        <v>304</v>
      </c>
      <c r="G35" s="187" t="str">
        <f>IF('[1]BASE'!G35=0,"",'[1]BASE'!G35)</f>
        <v>A</v>
      </c>
      <c r="H35" s="186">
        <f>IF('[2]BASE'!EI35="","",'[2]BASE'!EI35)</f>
      </c>
      <c r="I35" s="186">
        <f>IF('[2]BASE'!EJ35="","",'[2]BASE'!EJ35)</f>
      </c>
      <c r="J35" s="186">
        <f>IF('[2]BASE'!EK35="","",'[2]BASE'!EK35)</f>
      </c>
      <c r="K35" s="186">
        <f>IF('[2]BASE'!EL35="","",'[2]BASE'!EL35)</f>
        <v>1</v>
      </c>
      <c r="L35" s="186">
        <f>IF('[2]BASE'!EM35="","",'[2]BASE'!EM35)</f>
      </c>
      <c r="M35" s="186">
        <f>IF('[2]BASE'!EN35="","",'[2]BASE'!EN35)</f>
      </c>
      <c r="N35" s="186">
        <f>IF('[2]BASE'!EO35="","",'[2]BASE'!EO35)</f>
      </c>
      <c r="O35" s="186">
        <f>IF('[2]BASE'!EP35="","",'[2]BASE'!EP35)</f>
      </c>
      <c r="P35" s="186">
        <f>IF('[2]BASE'!EQ35="","",'[2]BASE'!EQ35)</f>
      </c>
      <c r="Q35" s="186">
        <f>IF('[2]BASE'!ER35="","",'[2]BASE'!ER35)</f>
      </c>
      <c r="R35" s="186">
        <f>IF('[2]BASE'!ES35="","",'[2]BASE'!ES35)</f>
      </c>
      <c r="S35" s="186">
        <f>IF('[2]BASE'!ET35="","",'[2]BASE'!ET35)</f>
      </c>
      <c r="T35" s="183"/>
      <c r="U35" s="180"/>
    </row>
    <row r="36" spans="2:21" s="174" customFormat="1" ht="18.75" customHeight="1">
      <c r="B36" s="175"/>
      <c r="C36" s="184">
        <f>IF('[2]BASE'!C36="","",'[2]BASE'!C36)</f>
        <v>20</v>
      </c>
      <c r="D36" s="184" t="str">
        <f>IF('[2]BASE'!D36="","",'[2]BASE'!D36)</f>
        <v>E.T.P.del AGUILA - CENTRAL P.del A. 1</v>
      </c>
      <c r="E36" s="184">
        <f>IF('[2]BASE'!E36="","",'[2]BASE'!E36)</f>
        <v>500</v>
      </c>
      <c r="F36" s="184">
        <f>IF('[2]BASE'!F36="","",'[2]BASE'!F36)</f>
        <v>5.6</v>
      </c>
      <c r="G36" s="185" t="str">
        <f>IF('[1]BASE'!G36=0,"",'[1]BASE'!G36)</f>
        <v>C</v>
      </c>
      <c r="H36" s="184">
        <f>IF('[2]BASE'!EI36="","",'[2]BASE'!EI36)</f>
      </c>
      <c r="I36" s="184">
        <f>IF('[2]BASE'!EJ36="","",'[2]BASE'!EJ36)</f>
      </c>
      <c r="J36" s="184">
        <f>IF('[2]BASE'!EK36="","",'[2]BASE'!EK36)</f>
      </c>
      <c r="K36" s="184">
        <f>IF('[2]BASE'!EL36="","",'[2]BASE'!EL36)</f>
      </c>
      <c r="L36" s="184">
        <f>IF('[2]BASE'!EM36="","",'[2]BASE'!EM36)</f>
      </c>
      <c r="M36" s="184">
        <f>IF('[2]BASE'!EN36="","",'[2]BASE'!EN36)</f>
      </c>
      <c r="N36" s="184">
        <f>IF('[2]BASE'!EO36="","",'[2]BASE'!EO36)</f>
      </c>
      <c r="O36" s="184">
        <f>IF('[2]BASE'!EP36="","",'[2]BASE'!EP36)</f>
      </c>
      <c r="P36" s="184">
        <f>IF('[2]BASE'!EQ36="","",'[2]BASE'!EQ36)</f>
      </c>
      <c r="Q36" s="184">
        <f>IF('[2]BASE'!ER36="","",'[2]BASE'!ER36)</f>
      </c>
      <c r="R36" s="184">
        <f>IF('[2]BASE'!ES36="","",'[2]BASE'!ES36)</f>
      </c>
      <c r="S36" s="184">
        <f>IF('[2]BASE'!ET36="","",'[2]BASE'!ET36)</f>
      </c>
      <c r="T36" s="183"/>
      <c r="U36" s="180"/>
    </row>
    <row r="37" spans="2:21" s="174" customFormat="1" ht="18.75" customHeight="1">
      <c r="B37" s="175"/>
      <c r="C37" s="186">
        <f>IF('[2]BASE'!C37="","",'[2]BASE'!C37)</f>
        <v>21</v>
      </c>
      <c r="D37" s="186" t="str">
        <f>IF('[2]BASE'!D37="","",'[2]BASE'!D37)</f>
        <v>E.T.P.del AGUILA - CENTRAL P.del A. 2</v>
      </c>
      <c r="E37" s="186">
        <f>IF('[2]BASE'!E37="","",'[2]BASE'!E37)</f>
        <v>500</v>
      </c>
      <c r="F37" s="186">
        <f>IF('[2]BASE'!F37="","",'[2]BASE'!F37)</f>
        <v>5.6</v>
      </c>
      <c r="G37" s="187" t="str">
        <f>IF('[1]BASE'!G37=0,"",'[1]BASE'!G37)</f>
        <v>C</v>
      </c>
      <c r="H37" s="186">
        <f>IF('[2]BASE'!EI37="","",'[2]BASE'!EI37)</f>
      </c>
      <c r="I37" s="186">
        <f>IF('[2]BASE'!EJ37="","",'[2]BASE'!EJ37)</f>
      </c>
      <c r="J37" s="186">
        <f>IF('[2]BASE'!EK37="","",'[2]BASE'!EK37)</f>
      </c>
      <c r="K37" s="186">
        <f>IF('[2]BASE'!EL37="","",'[2]BASE'!EL37)</f>
      </c>
      <c r="L37" s="186">
        <f>IF('[2]BASE'!EM37="","",'[2]BASE'!EM37)</f>
      </c>
      <c r="M37" s="186">
        <f>IF('[2]BASE'!EN37="","",'[2]BASE'!EN37)</f>
      </c>
      <c r="N37" s="186">
        <f>IF('[2]BASE'!EO37="","",'[2]BASE'!EO37)</f>
      </c>
      <c r="O37" s="186">
        <f>IF('[2]BASE'!EP37="","",'[2]BASE'!EP37)</f>
      </c>
      <c r="P37" s="186">
        <f>IF('[2]BASE'!EQ37="","",'[2]BASE'!EQ37)</f>
      </c>
      <c r="Q37" s="186">
        <f>IF('[2]BASE'!ER37="","",'[2]BASE'!ER37)</f>
      </c>
      <c r="R37" s="186">
        <f>IF('[2]BASE'!ES37="","",'[2]BASE'!ES37)</f>
      </c>
      <c r="S37" s="186">
        <f>IF('[2]BASE'!ET37="","",'[2]BASE'!ET37)</f>
      </c>
      <c r="T37" s="183"/>
      <c r="U37" s="180"/>
    </row>
    <row r="38" spans="2:21" s="174" customFormat="1" ht="18.75" customHeight="1">
      <c r="B38" s="175"/>
      <c r="C38" s="184">
        <f>IF('[2]BASE'!C38="","",'[2]BASE'!C38)</f>
        <v>22</v>
      </c>
      <c r="D38" s="184" t="str">
        <f>IF('[2]BASE'!D38="","",'[2]BASE'!D38)</f>
        <v>EL BRACHO - RECREO(5)</v>
      </c>
      <c r="E38" s="184">
        <f>IF('[2]BASE'!E38="","",'[2]BASE'!E38)</f>
        <v>500</v>
      </c>
      <c r="F38" s="184">
        <f>IF('[2]BASE'!F38="","",'[2]BASE'!F38)</f>
        <v>255</v>
      </c>
      <c r="G38" s="185" t="str">
        <f>IF('[1]BASE'!G38=0,"",'[1]BASE'!G38)</f>
        <v>C</v>
      </c>
      <c r="H38" s="184">
        <f>IF('[2]BASE'!EI38="","",'[2]BASE'!EI38)</f>
      </c>
      <c r="I38" s="184">
        <f>IF('[2]BASE'!EJ38="","",'[2]BASE'!EJ38)</f>
      </c>
      <c r="J38" s="184">
        <f>IF('[2]BASE'!EK38="","",'[2]BASE'!EK38)</f>
        <v>1</v>
      </c>
      <c r="K38" s="184">
        <f>IF('[2]BASE'!EL38="","",'[2]BASE'!EL38)</f>
      </c>
      <c r="L38" s="184">
        <f>IF('[2]BASE'!EM38="","",'[2]BASE'!EM38)</f>
      </c>
      <c r="M38" s="184">
        <f>IF('[2]BASE'!EN38="","",'[2]BASE'!EN38)</f>
      </c>
      <c r="N38" s="184">
        <f>IF('[2]BASE'!EO38="","",'[2]BASE'!EO38)</f>
      </c>
      <c r="O38" s="184">
        <f>IF('[2]BASE'!EP38="","",'[2]BASE'!EP38)</f>
      </c>
      <c r="P38" s="184">
        <f>IF('[2]BASE'!EQ38="","",'[2]BASE'!EQ38)</f>
      </c>
      <c r="Q38" s="184">
        <f>IF('[2]BASE'!ER38="","",'[2]BASE'!ER38)</f>
      </c>
      <c r="R38" s="184">
        <f>IF('[2]BASE'!ES38="","",'[2]BASE'!ES38)</f>
      </c>
      <c r="S38" s="184">
        <f>IF('[2]BASE'!ET38="","",'[2]BASE'!ET38)</f>
      </c>
      <c r="T38" s="183"/>
      <c r="U38" s="180"/>
    </row>
    <row r="39" spans="2:21" s="174" customFormat="1" ht="18.75" customHeight="1">
      <c r="B39" s="175"/>
      <c r="C39" s="186">
        <f>IF('[2]BASE'!C39="","",'[2]BASE'!C39)</f>
        <v>23</v>
      </c>
      <c r="D39" s="186" t="str">
        <f>IF('[2]BASE'!D39="","",'[2]BASE'!D39)</f>
        <v>EZEIZA - ABASTO 1</v>
      </c>
      <c r="E39" s="186">
        <f>IF('[2]BASE'!E39="","",'[2]BASE'!E39)</f>
        <v>500</v>
      </c>
      <c r="F39" s="186">
        <f>IF('[2]BASE'!F39="","",'[2]BASE'!F39)</f>
        <v>58</v>
      </c>
      <c r="G39" s="187" t="str">
        <f>IF('[1]BASE'!G39=0,"",'[1]BASE'!G39)</f>
        <v>C</v>
      </c>
      <c r="H39" s="186">
        <f>IF('[2]BASE'!EI39="","",'[2]BASE'!EI39)</f>
      </c>
      <c r="I39" s="186">
        <f>IF('[2]BASE'!EJ39="","",'[2]BASE'!EJ39)</f>
      </c>
      <c r="J39" s="186">
        <f>IF('[2]BASE'!EK39="","",'[2]BASE'!EK39)</f>
      </c>
      <c r="K39" s="186">
        <f>IF('[2]BASE'!EL39="","",'[2]BASE'!EL39)</f>
      </c>
      <c r="L39" s="186">
        <f>IF('[2]BASE'!EM39="","",'[2]BASE'!EM39)</f>
      </c>
      <c r="M39" s="186">
        <f>IF('[2]BASE'!EN39="","",'[2]BASE'!EN39)</f>
      </c>
      <c r="N39" s="186">
        <f>IF('[2]BASE'!EO39="","",'[2]BASE'!EO39)</f>
      </c>
      <c r="O39" s="186">
        <f>IF('[2]BASE'!EP39="","",'[2]BASE'!EP39)</f>
      </c>
      <c r="P39" s="186">
        <f>IF('[2]BASE'!EQ39="","",'[2]BASE'!EQ39)</f>
      </c>
      <c r="Q39" s="186">
        <f>IF('[2]BASE'!ER39="","",'[2]BASE'!ER39)</f>
      </c>
      <c r="R39" s="186">
        <f>IF('[2]BASE'!ES39="","",'[2]BASE'!ES39)</f>
      </c>
      <c r="S39" s="186">
        <f>IF('[2]BASE'!ET39="","",'[2]BASE'!ET39)</f>
      </c>
      <c r="T39" s="183"/>
      <c r="U39" s="180"/>
    </row>
    <row r="40" spans="2:21" s="174" customFormat="1" ht="18.75" customHeight="1">
      <c r="B40" s="175"/>
      <c r="C40" s="184">
        <f>IF('[2]BASE'!C40="","",'[2]BASE'!C40)</f>
        <v>24</v>
      </c>
      <c r="D40" s="184" t="str">
        <f>IF('[2]BASE'!D40="","",'[2]BASE'!D40)</f>
        <v>EZEIZA - ABASTO 2</v>
      </c>
      <c r="E40" s="184">
        <f>IF('[2]BASE'!E40="","",'[2]BASE'!E40)</f>
        <v>500</v>
      </c>
      <c r="F40" s="184">
        <f>IF('[2]BASE'!F40="","",'[2]BASE'!F40)</f>
        <v>58</v>
      </c>
      <c r="G40" s="185" t="str">
        <f>IF('[1]BASE'!G40=0,"",'[1]BASE'!G40)</f>
        <v>C</v>
      </c>
      <c r="H40" s="184">
        <f>IF('[2]BASE'!EI40="","",'[2]BASE'!EI40)</f>
      </c>
      <c r="I40" s="184">
        <f>IF('[2]BASE'!EJ40="","",'[2]BASE'!EJ40)</f>
      </c>
      <c r="J40" s="184">
        <f>IF('[2]BASE'!EK40="","",'[2]BASE'!EK40)</f>
      </c>
      <c r="K40" s="184">
        <f>IF('[2]BASE'!EL40="","",'[2]BASE'!EL40)</f>
      </c>
      <c r="L40" s="184">
        <f>IF('[2]BASE'!EM40="","",'[2]BASE'!EM40)</f>
      </c>
      <c r="M40" s="184">
        <f>IF('[2]BASE'!EN40="","",'[2]BASE'!EN40)</f>
        <v>1</v>
      </c>
      <c r="N40" s="184">
        <f>IF('[2]BASE'!EO40="","",'[2]BASE'!EO40)</f>
      </c>
      <c r="O40" s="184">
        <f>IF('[2]BASE'!EP40="","",'[2]BASE'!EP40)</f>
      </c>
      <c r="P40" s="184">
        <f>IF('[2]BASE'!EQ40="","",'[2]BASE'!EQ40)</f>
        <v>1</v>
      </c>
      <c r="Q40" s="184">
        <f>IF('[2]BASE'!ER40="","",'[2]BASE'!ER40)</f>
      </c>
      <c r="R40" s="184">
        <f>IF('[2]BASE'!ES40="","",'[2]BASE'!ES40)</f>
      </c>
      <c r="S40" s="184">
        <f>IF('[2]BASE'!ET40="","",'[2]BASE'!ET40)</f>
      </c>
      <c r="T40" s="183"/>
      <c r="U40" s="180"/>
    </row>
    <row r="41" spans="2:21" s="174" customFormat="1" ht="18.75" customHeight="1">
      <c r="B41" s="175"/>
      <c r="C41" s="186">
        <f>IF('[2]BASE'!C41="","",'[2]BASE'!C41)</f>
        <v>25</v>
      </c>
      <c r="D41" s="186" t="str">
        <f>IF('[2]BASE'!D41="","",'[2]BASE'!D41)</f>
        <v>EZEIZA - RODRIGUEZ 1</v>
      </c>
      <c r="E41" s="186">
        <f>IF('[2]BASE'!E41="","",'[2]BASE'!E41)</f>
        <v>500</v>
      </c>
      <c r="F41" s="186">
        <f>IF('[2]BASE'!F41="","",'[2]BASE'!F41)</f>
        <v>53</v>
      </c>
      <c r="G41" s="187" t="str">
        <f>IF('[1]BASE'!G41=0,"",'[1]BASE'!G41)</f>
        <v>C</v>
      </c>
      <c r="H41" s="186">
        <f>IF('[2]BASE'!EI41="","",'[2]BASE'!EI41)</f>
      </c>
      <c r="I41" s="186">
        <f>IF('[2]BASE'!EJ41="","",'[2]BASE'!EJ41)</f>
      </c>
      <c r="J41" s="186">
        <f>IF('[2]BASE'!EK41="","",'[2]BASE'!EK41)</f>
      </c>
      <c r="K41" s="186">
        <f>IF('[2]BASE'!EL41="","",'[2]BASE'!EL41)</f>
      </c>
      <c r="L41" s="186">
        <f>IF('[2]BASE'!EM41="","",'[2]BASE'!EM41)</f>
        <v>1</v>
      </c>
      <c r="M41" s="186">
        <f>IF('[2]BASE'!EN41="","",'[2]BASE'!EN41)</f>
      </c>
      <c r="N41" s="186">
        <f>IF('[2]BASE'!EO41="","",'[2]BASE'!EO41)</f>
      </c>
      <c r="O41" s="186">
        <f>IF('[2]BASE'!EP41="","",'[2]BASE'!EP41)</f>
      </c>
      <c r="P41" s="186">
        <f>IF('[2]BASE'!EQ41="","",'[2]BASE'!EQ41)</f>
      </c>
      <c r="Q41" s="186">
        <f>IF('[2]BASE'!ER41="","",'[2]BASE'!ER41)</f>
      </c>
      <c r="R41" s="186">
        <f>IF('[2]BASE'!ES41="","",'[2]BASE'!ES41)</f>
      </c>
      <c r="S41" s="186">
        <f>IF('[2]BASE'!ET41="","",'[2]BASE'!ET41)</f>
      </c>
      <c r="T41" s="183"/>
      <c r="U41" s="180"/>
    </row>
    <row r="42" spans="2:21" s="174" customFormat="1" ht="18.75" customHeight="1">
      <c r="B42" s="175"/>
      <c r="C42" s="184">
        <f>IF('[2]BASE'!C42="","",'[2]BASE'!C42)</f>
        <v>26</v>
      </c>
      <c r="D42" s="184" t="str">
        <f>IF('[2]BASE'!D42="","",'[2]BASE'!D42)</f>
        <v>EZEIZA - RODRIGUEZ 2</v>
      </c>
      <c r="E42" s="184">
        <f>IF('[2]BASE'!E42="","",'[2]BASE'!E42)</f>
        <v>500</v>
      </c>
      <c r="F42" s="184">
        <f>IF('[2]BASE'!F42="","",'[2]BASE'!F42)</f>
        <v>53</v>
      </c>
      <c r="G42" s="185" t="str">
        <f>IF('[1]BASE'!G42=0,"",'[1]BASE'!G42)</f>
        <v>C</v>
      </c>
      <c r="H42" s="184">
        <f>IF('[2]BASE'!EI42="","",'[2]BASE'!EI42)</f>
      </c>
      <c r="I42" s="184">
        <f>IF('[2]BASE'!EJ42="","",'[2]BASE'!EJ42)</f>
      </c>
      <c r="J42" s="184">
        <f>IF('[2]BASE'!EK42="","",'[2]BASE'!EK42)</f>
      </c>
      <c r="K42" s="184">
        <f>IF('[2]BASE'!EL42="","",'[2]BASE'!EL42)</f>
      </c>
      <c r="L42" s="184">
        <f>IF('[2]BASE'!EM42="","",'[2]BASE'!EM42)</f>
      </c>
      <c r="M42" s="184">
        <f>IF('[2]BASE'!EN42="","",'[2]BASE'!EN42)</f>
      </c>
      <c r="N42" s="184">
        <f>IF('[2]BASE'!EO42="","",'[2]BASE'!EO42)</f>
      </c>
      <c r="O42" s="184">
        <f>IF('[2]BASE'!EP42="","",'[2]BASE'!EP42)</f>
      </c>
      <c r="P42" s="184">
        <f>IF('[2]BASE'!EQ42="","",'[2]BASE'!EQ42)</f>
      </c>
      <c r="Q42" s="184">
        <f>IF('[2]BASE'!ER42="","",'[2]BASE'!ER42)</f>
      </c>
      <c r="R42" s="184">
        <f>IF('[2]BASE'!ES42="","",'[2]BASE'!ES42)</f>
      </c>
      <c r="S42" s="184">
        <f>IF('[2]BASE'!ET42="","",'[2]BASE'!ET42)</f>
      </c>
      <c r="T42" s="183"/>
      <c r="U42" s="180"/>
    </row>
    <row r="43" spans="2:21" s="174" customFormat="1" ht="18.75" customHeight="1">
      <c r="B43" s="175"/>
      <c r="C43" s="186">
        <f>IF('[2]BASE'!C43="","",'[2]BASE'!C43)</f>
        <v>27</v>
      </c>
      <c r="D43" s="186" t="str">
        <f>IF('[2]BASE'!D43="","",'[2]BASE'!D43)</f>
        <v>EZEIZA- HENDERSON 1</v>
      </c>
      <c r="E43" s="186">
        <f>IF('[2]BASE'!E43="","",'[2]BASE'!E43)</f>
        <v>500</v>
      </c>
      <c r="F43" s="186">
        <f>IF('[2]BASE'!F43="","",'[2]BASE'!F43)</f>
        <v>313</v>
      </c>
      <c r="G43" s="187" t="str">
        <f>IF('[1]BASE'!G43=0,"",'[1]BASE'!G43)</f>
        <v>A</v>
      </c>
      <c r="H43" s="186">
        <f>IF('[2]BASE'!EI43="","",'[2]BASE'!EI43)</f>
      </c>
      <c r="I43" s="186">
        <f>IF('[2]BASE'!EJ43="","",'[2]BASE'!EJ43)</f>
        <v>1</v>
      </c>
      <c r="J43" s="186">
        <f>IF('[2]BASE'!EK43="","",'[2]BASE'!EK43)</f>
      </c>
      <c r="K43" s="186">
        <f>IF('[2]BASE'!EL43="","",'[2]BASE'!EL43)</f>
      </c>
      <c r="L43" s="186">
        <f>IF('[2]BASE'!EM43="","",'[2]BASE'!EM43)</f>
      </c>
      <c r="M43" s="186">
        <f>IF('[2]BASE'!EN43="","",'[2]BASE'!EN43)</f>
      </c>
      <c r="N43" s="186">
        <f>IF('[2]BASE'!EO43="","",'[2]BASE'!EO43)</f>
      </c>
      <c r="O43" s="186">
        <f>IF('[2]BASE'!EP43="","",'[2]BASE'!EP43)</f>
      </c>
      <c r="P43" s="186">
        <f>IF('[2]BASE'!EQ43="","",'[2]BASE'!EQ43)</f>
      </c>
      <c r="Q43" s="186">
        <f>IF('[2]BASE'!ER43="","",'[2]BASE'!ER43)</f>
      </c>
      <c r="R43" s="186">
        <f>IF('[2]BASE'!ES43="","",'[2]BASE'!ES43)</f>
      </c>
      <c r="S43" s="186">
        <f>IF('[2]BASE'!ET43="","",'[2]BASE'!ET43)</f>
      </c>
      <c r="T43" s="183"/>
      <c r="U43" s="180"/>
    </row>
    <row r="44" spans="2:21" s="174" customFormat="1" ht="18.75" customHeight="1">
      <c r="B44" s="175"/>
      <c r="C44" s="184">
        <f>IF('[2]BASE'!C44="","",'[2]BASE'!C44)</f>
        <v>28</v>
      </c>
      <c r="D44" s="184" t="str">
        <f>IF('[2]BASE'!D44="","",'[2]BASE'!D44)</f>
        <v>EZEIZA - HENDERSON 2</v>
      </c>
      <c r="E44" s="184">
        <f>IF('[2]BASE'!E44="","",'[2]BASE'!E44)</f>
        <v>500</v>
      </c>
      <c r="F44" s="184">
        <f>IF('[2]BASE'!F44="","",'[2]BASE'!F44)</f>
        <v>313</v>
      </c>
      <c r="G44" s="185" t="str">
        <f>IF('[1]BASE'!G44=0,"",'[1]BASE'!G44)</f>
        <v>A</v>
      </c>
      <c r="H44" s="184">
        <f>IF('[2]BASE'!EI44="","",'[2]BASE'!EI44)</f>
      </c>
      <c r="I44" s="184">
        <f>IF('[2]BASE'!EJ44="","",'[2]BASE'!EJ44)</f>
      </c>
      <c r="J44" s="184">
        <f>IF('[2]BASE'!EK44="","",'[2]BASE'!EK44)</f>
      </c>
      <c r="K44" s="184">
        <f>IF('[2]BASE'!EL44="","",'[2]BASE'!EL44)</f>
      </c>
      <c r="L44" s="184">
        <f>IF('[2]BASE'!EM44="","",'[2]BASE'!EM44)</f>
      </c>
      <c r="M44" s="184">
        <f>IF('[2]BASE'!EN44="","",'[2]BASE'!EN44)</f>
      </c>
      <c r="N44" s="184">
        <f>IF('[2]BASE'!EO44="","",'[2]BASE'!EO44)</f>
      </c>
      <c r="O44" s="184">
        <f>IF('[2]BASE'!EP44="","",'[2]BASE'!EP44)</f>
      </c>
      <c r="P44" s="184">
        <f>IF('[2]BASE'!EQ44="","",'[2]BASE'!EQ44)</f>
      </c>
      <c r="Q44" s="184">
        <f>IF('[2]BASE'!ER44="","",'[2]BASE'!ER44)</f>
      </c>
      <c r="R44" s="184">
        <f>IF('[2]BASE'!ES44="","",'[2]BASE'!ES44)</f>
      </c>
      <c r="S44" s="184">
        <f>IF('[2]BASE'!ET44="","",'[2]BASE'!ET44)</f>
      </c>
      <c r="T44" s="183"/>
      <c r="U44" s="180"/>
    </row>
    <row r="45" spans="2:21" s="174" customFormat="1" ht="18.75" customHeight="1">
      <c r="B45" s="175"/>
      <c r="C45" s="186">
        <f>IF('[2]BASE'!C45="","",'[2]BASE'!C45)</f>
        <v>29</v>
      </c>
      <c r="D45" s="186" t="str">
        <f>IF('[2]BASE'!D45="","",'[2]BASE'!D45)</f>
        <v>GRAL. RODRIGUEZ - CAMPANA </v>
      </c>
      <c r="E45" s="186">
        <f>IF('[2]BASE'!E45="","",'[2]BASE'!E45)</f>
        <v>500</v>
      </c>
      <c r="F45" s="186">
        <f>IF('[2]BASE'!F45="","",'[2]BASE'!F45)</f>
        <v>42</v>
      </c>
      <c r="G45" s="187" t="str">
        <f>IF('[1]BASE'!G45=0,"",'[1]BASE'!G45)</f>
        <v>B</v>
      </c>
      <c r="H45" s="186">
        <f>IF('[2]BASE'!EI45="","",'[2]BASE'!EI45)</f>
      </c>
      <c r="I45" s="186">
        <f>IF('[2]BASE'!EJ45="","",'[2]BASE'!EJ45)</f>
      </c>
      <c r="J45" s="186">
        <f>IF('[2]BASE'!EK45="","",'[2]BASE'!EK45)</f>
      </c>
      <c r="K45" s="186">
        <f>IF('[2]BASE'!EL45="","",'[2]BASE'!EL45)</f>
        <v>1</v>
      </c>
      <c r="L45" s="186">
        <f>IF('[2]BASE'!EM45="","",'[2]BASE'!EM45)</f>
      </c>
      <c r="M45" s="186">
        <f>IF('[2]BASE'!EN45="","",'[2]BASE'!EN45)</f>
      </c>
      <c r="N45" s="186">
        <f>IF('[2]BASE'!EO45="","",'[2]BASE'!EO45)</f>
      </c>
      <c r="O45" s="186">
        <f>IF('[2]BASE'!EP45="","",'[2]BASE'!EP45)</f>
      </c>
      <c r="P45" s="186">
        <f>IF('[2]BASE'!EQ45="","",'[2]BASE'!EQ45)</f>
      </c>
      <c r="Q45" s="186">
        <f>IF('[2]BASE'!ER45="","",'[2]BASE'!ER45)</f>
      </c>
      <c r="R45" s="186">
        <f>IF('[2]BASE'!ES45="","",'[2]BASE'!ES45)</f>
      </c>
      <c r="S45" s="186">
        <f>IF('[2]BASE'!ET45="","",'[2]BASE'!ET45)</f>
      </c>
      <c r="T45" s="183"/>
      <c r="U45" s="180"/>
    </row>
    <row r="46" spans="2:21" s="174" customFormat="1" ht="18.75" customHeight="1">
      <c r="B46" s="175"/>
      <c r="C46" s="184">
        <f>IF('[2]BASE'!C46="","",'[2]BASE'!C46)</f>
        <v>30</v>
      </c>
      <c r="D46" s="184" t="str">
        <f>IF('[2]BASE'!D46="","",'[2]BASE'!D46)</f>
        <v>GRAL. RODRIGUEZ- ROSARIO OESTE </v>
      </c>
      <c r="E46" s="184">
        <f>IF('[2]BASE'!E46="","",'[2]BASE'!E46)</f>
        <v>500</v>
      </c>
      <c r="F46" s="184">
        <f>IF('[2]BASE'!F46="","",'[2]BASE'!F46)</f>
        <v>258</v>
      </c>
      <c r="G46" s="185" t="str">
        <f>IF('[1]BASE'!G46=0,"",'[1]BASE'!G46)</f>
        <v>C</v>
      </c>
      <c r="H46" s="184" t="str">
        <f>IF('[2]BASE'!EI46="","",'[2]BASE'!EI46)</f>
        <v>XXXX</v>
      </c>
      <c r="I46" s="184" t="str">
        <f>IF('[2]BASE'!EJ46="","",'[2]BASE'!EJ46)</f>
        <v>XXXX</v>
      </c>
      <c r="J46" s="184" t="str">
        <f>IF('[2]BASE'!EK46="","",'[2]BASE'!EK46)</f>
        <v>XXXX</v>
      </c>
      <c r="K46" s="184" t="str">
        <f>IF('[2]BASE'!EL46="","",'[2]BASE'!EL46)</f>
        <v>XXXX</v>
      </c>
      <c r="L46" s="184" t="str">
        <f>IF('[2]BASE'!EM46="","",'[2]BASE'!EM46)</f>
        <v>XXXX</v>
      </c>
      <c r="M46" s="184" t="str">
        <f>IF('[2]BASE'!EN46="","",'[2]BASE'!EN46)</f>
        <v>XXXX</v>
      </c>
      <c r="N46" s="184" t="str">
        <f>IF('[2]BASE'!EO46="","",'[2]BASE'!EO46)</f>
        <v>XXXX</v>
      </c>
      <c r="O46" s="184" t="str">
        <f>IF('[2]BASE'!EP46="","",'[2]BASE'!EP46)</f>
        <v>XXXX</v>
      </c>
      <c r="P46" s="184" t="str">
        <f>IF('[2]BASE'!EQ46="","",'[2]BASE'!EQ46)</f>
        <v>XXXX</v>
      </c>
      <c r="Q46" s="184" t="str">
        <f>IF('[2]BASE'!ER46="","",'[2]BASE'!ER46)</f>
        <v>XXXX</v>
      </c>
      <c r="R46" s="184" t="str">
        <f>IF('[2]BASE'!ES46="","",'[2]BASE'!ES46)</f>
        <v>XXXX</v>
      </c>
      <c r="S46" s="184" t="str">
        <f>IF('[2]BASE'!ET46="","",'[2]BASE'!ET46)</f>
        <v>XXXX</v>
      </c>
      <c r="T46" s="183"/>
      <c r="U46" s="180"/>
    </row>
    <row r="47" spans="2:21" s="174" customFormat="1" ht="18.75" customHeight="1">
      <c r="B47" s="175"/>
      <c r="C47" s="186">
        <f>IF('[2]BASE'!C47="","",'[2]BASE'!C47)</f>
        <v>31</v>
      </c>
      <c r="D47" s="186" t="str">
        <f>IF('[2]BASE'!D47="","",'[2]BASE'!D47)</f>
        <v>MALVINAS ARG. - ALMAFUERTE </v>
      </c>
      <c r="E47" s="186">
        <f>IF('[2]BASE'!E47="","",'[2]BASE'!E47)</f>
        <v>500</v>
      </c>
      <c r="F47" s="186">
        <f>IF('[2]BASE'!F47="","",'[2]BASE'!F47)</f>
        <v>105</v>
      </c>
      <c r="G47" s="187" t="str">
        <f>IF('[1]BASE'!G47=0,"",'[1]BASE'!G47)</f>
        <v>B</v>
      </c>
      <c r="H47" s="186">
        <f>IF('[2]BASE'!EI47="","",'[2]BASE'!EI47)</f>
      </c>
      <c r="I47" s="186">
        <f>IF('[2]BASE'!EJ47="","",'[2]BASE'!EJ47)</f>
      </c>
      <c r="J47" s="186">
        <f>IF('[2]BASE'!EK47="","",'[2]BASE'!EK47)</f>
      </c>
      <c r="K47" s="186">
        <f>IF('[2]BASE'!EL47="","",'[2]BASE'!EL47)</f>
      </c>
      <c r="L47" s="186">
        <f>IF('[2]BASE'!EM47="","",'[2]BASE'!EM47)</f>
      </c>
      <c r="M47" s="186">
        <f>IF('[2]BASE'!EN47="","",'[2]BASE'!EN47)</f>
      </c>
      <c r="N47" s="186">
        <f>IF('[2]BASE'!EO47="","",'[2]BASE'!EO47)</f>
      </c>
      <c r="O47" s="186">
        <f>IF('[2]BASE'!EP47="","",'[2]BASE'!EP47)</f>
      </c>
      <c r="P47" s="186">
        <f>IF('[2]BASE'!EQ47="","",'[2]BASE'!EQ47)</f>
      </c>
      <c r="Q47" s="186">
        <f>IF('[2]BASE'!ER47="","",'[2]BASE'!ER47)</f>
      </c>
      <c r="R47" s="186">
        <f>IF('[2]BASE'!ES47="","",'[2]BASE'!ES47)</f>
      </c>
      <c r="S47" s="186">
        <f>IF('[2]BASE'!ET47="","",'[2]BASE'!ET47)</f>
      </c>
      <c r="T47" s="183"/>
      <c r="U47" s="180"/>
    </row>
    <row r="48" spans="2:21" s="174" customFormat="1" ht="18.75" customHeight="1">
      <c r="B48" s="175"/>
      <c r="C48" s="184">
        <f>IF('[2]BASE'!C48="","",'[2]BASE'!C48)</f>
        <v>32</v>
      </c>
      <c r="D48" s="184" t="str">
        <f>IF('[2]BASE'!D48="","",'[2]BASE'!D48)</f>
        <v>OLAVARRIA - BAHIA BLANCA 1</v>
      </c>
      <c r="E48" s="184">
        <f>IF('[2]BASE'!E48="","",'[2]BASE'!E48)</f>
        <v>500</v>
      </c>
      <c r="F48" s="184">
        <f>IF('[2]BASE'!F48="","",'[2]BASE'!F48)</f>
        <v>255</v>
      </c>
      <c r="G48" s="185" t="str">
        <f>IF('[1]BASE'!G48=0,"",'[1]BASE'!G48)</f>
        <v>B</v>
      </c>
      <c r="H48" s="184">
        <f>IF('[2]BASE'!EI48="","",'[2]BASE'!EI48)</f>
      </c>
      <c r="I48" s="184">
        <f>IF('[2]BASE'!EJ48="","",'[2]BASE'!EJ48)</f>
        <v>2</v>
      </c>
      <c r="J48" s="184">
        <f>IF('[2]BASE'!EK48="","",'[2]BASE'!EK48)</f>
      </c>
      <c r="K48" s="184">
        <f>IF('[2]BASE'!EL48="","",'[2]BASE'!EL48)</f>
      </c>
      <c r="L48" s="184">
        <f>IF('[2]BASE'!EM48="","",'[2]BASE'!EM48)</f>
      </c>
      <c r="M48" s="184">
        <f>IF('[2]BASE'!EN48="","",'[2]BASE'!EN48)</f>
      </c>
      <c r="N48" s="184">
        <f>IF('[2]BASE'!EO48="","",'[2]BASE'!EO48)</f>
      </c>
      <c r="O48" s="184">
        <f>IF('[2]BASE'!EP48="","",'[2]BASE'!EP48)</f>
      </c>
      <c r="P48" s="184">
        <f>IF('[2]BASE'!EQ48="","",'[2]BASE'!EQ48)</f>
      </c>
      <c r="Q48" s="184">
        <f>IF('[2]BASE'!ER48="","",'[2]BASE'!ER48)</f>
      </c>
      <c r="R48" s="184">
        <f>IF('[2]BASE'!ES48="","",'[2]BASE'!ES48)</f>
      </c>
      <c r="S48" s="184">
        <f>IF('[2]BASE'!ET48="","",'[2]BASE'!ET48)</f>
      </c>
      <c r="T48" s="183"/>
      <c r="U48" s="180"/>
    </row>
    <row r="49" spans="2:21" s="174" customFormat="1" ht="18.75" customHeight="1">
      <c r="B49" s="175"/>
      <c r="C49" s="186">
        <f>IF('[2]BASE'!C49="","",'[2]BASE'!C49)</f>
        <v>33</v>
      </c>
      <c r="D49" s="186" t="str">
        <f>IF('[2]BASE'!D49="","",'[2]BASE'!D49)</f>
        <v>OLAVARRIA - BAHIA BLANCA 2</v>
      </c>
      <c r="E49" s="186">
        <f>IF('[2]BASE'!E49="","",'[2]BASE'!E49)</f>
        <v>500</v>
      </c>
      <c r="F49" s="186">
        <f>IF('[2]BASE'!F49="","",'[2]BASE'!F49)</f>
        <v>254.8</v>
      </c>
      <c r="G49" s="187" t="e">
        <f>IF('[1]BASE'!G49=0,"",'[1]BASE'!G49)</f>
        <v>#REF!</v>
      </c>
      <c r="H49" s="186">
        <f>IF('[2]BASE'!EI49="","",'[2]BASE'!EI49)</f>
      </c>
      <c r="I49" s="186">
        <f>IF('[2]BASE'!EJ49="","",'[2]BASE'!EJ49)</f>
        <v>1</v>
      </c>
      <c r="J49" s="186">
        <f>IF('[2]BASE'!EK49="","",'[2]BASE'!EK49)</f>
      </c>
      <c r="K49" s="186">
        <f>IF('[2]BASE'!EL49="","",'[2]BASE'!EL49)</f>
      </c>
      <c r="L49" s="186">
        <f>IF('[2]BASE'!EM49="","",'[2]BASE'!EM49)</f>
      </c>
      <c r="M49" s="186">
        <f>IF('[2]BASE'!EN49="","",'[2]BASE'!EN49)</f>
      </c>
      <c r="N49" s="186">
        <f>IF('[2]BASE'!EO49="","",'[2]BASE'!EO49)</f>
      </c>
      <c r="O49" s="186">
        <f>IF('[2]BASE'!EP49="","",'[2]BASE'!EP49)</f>
      </c>
      <c r="P49" s="186">
        <f>IF('[2]BASE'!EQ49="","",'[2]BASE'!EQ49)</f>
      </c>
      <c r="Q49" s="186">
        <f>IF('[2]BASE'!ER49="","",'[2]BASE'!ER49)</f>
      </c>
      <c r="R49" s="186">
        <f>IF('[2]BASE'!ES49="","",'[2]BASE'!ES49)</f>
      </c>
      <c r="S49" s="186">
        <f>IF('[2]BASE'!ET49="","",'[2]BASE'!ET49)</f>
      </c>
      <c r="T49" s="183"/>
      <c r="U49" s="180"/>
    </row>
    <row r="50" spans="2:21" s="174" customFormat="1" ht="18.75" customHeight="1">
      <c r="B50" s="175"/>
      <c r="C50" s="184">
        <f>IF('[2]BASE'!C50="","",'[2]BASE'!C50)</f>
        <v>34</v>
      </c>
      <c r="D50" s="184" t="str">
        <f>IF('[2]BASE'!D50="","",'[2]BASE'!D50)</f>
        <v>P.del AGUILA  - CHOELE CHOEL</v>
      </c>
      <c r="E50" s="184">
        <f>IF('[2]BASE'!E50="","",'[2]BASE'!E50)</f>
        <v>500</v>
      </c>
      <c r="F50" s="184">
        <f>IF('[2]BASE'!F50="","",'[2]BASE'!F50)</f>
        <v>386.7</v>
      </c>
      <c r="G50" s="185" t="e">
        <f>IF('[1]BASE'!G50=0,"",'[1]BASE'!G50)</f>
        <v>#REF!</v>
      </c>
      <c r="H50" s="184">
        <f>IF('[2]BASE'!EI50="","",'[2]BASE'!EI50)</f>
      </c>
      <c r="I50" s="184">
        <f>IF('[2]BASE'!EJ50="","",'[2]BASE'!EJ50)</f>
      </c>
      <c r="J50" s="184">
        <f>IF('[2]BASE'!EK50="","",'[2]BASE'!EK50)</f>
      </c>
      <c r="K50" s="184">
        <f>IF('[2]BASE'!EL50="","",'[2]BASE'!EL50)</f>
      </c>
      <c r="L50" s="184">
        <f>IF('[2]BASE'!EM50="","",'[2]BASE'!EM50)</f>
      </c>
      <c r="M50" s="184">
        <f>IF('[2]BASE'!EN50="","",'[2]BASE'!EN50)</f>
      </c>
      <c r="N50" s="184">
        <f>IF('[2]BASE'!EO50="","",'[2]BASE'!EO50)</f>
      </c>
      <c r="O50" s="184">
        <f>IF('[2]BASE'!EP50="","",'[2]BASE'!EP50)</f>
      </c>
      <c r="P50" s="184">
        <f>IF('[2]BASE'!EQ50="","",'[2]BASE'!EQ50)</f>
      </c>
      <c r="Q50" s="184">
        <f>IF('[2]BASE'!ER50="","",'[2]BASE'!ER50)</f>
      </c>
      <c r="R50" s="184">
        <f>IF('[2]BASE'!ES50="","",'[2]BASE'!ES50)</f>
      </c>
      <c r="S50" s="184">
        <f>IF('[2]BASE'!ET50="","",'[2]BASE'!ET50)</f>
      </c>
      <c r="T50" s="183"/>
      <c r="U50" s="180"/>
    </row>
    <row r="51" spans="2:21" s="174" customFormat="1" ht="18.75" customHeight="1">
      <c r="B51" s="175"/>
      <c r="C51" s="186">
        <f>IF('[2]BASE'!C51="","",'[2]BASE'!C51)</f>
        <v>35</v>
      </c>
      <c r="D51" s="186" t="str">
        <f>IF('[2]BASE'!D51="","",'[2]BASE'!D51)</f>
        <v>P.del AGUILA  - CHO. W. 1 (5GW1)</v>
      </c>
      <c r="E51" s="186">
        <f>IF('[2]BASE'!E51="","",'[2]BASE'!E51)</f>
        <v>500</v>
      </c>
      <c r="F51" s="186">
        <f>IF('[2]BASE'!F51="","",'[2]BASE'!F51)</f>
        <v>165</v>
      </c>
      <c r="G51" s="187" t="str">
        <f>IF('[1]BASE'!G51=0,"",'[1]BASE'!G51)</f>
        <v>A</v>
      </c>
      <c r="H51" s="186">
        <f>IF('[2]BASE'!EI51="","",'[2]BASE'!EI51)</f>
      </c>
      <c r="I51" s="186">
        <f>IF('[2]BASE'!EJ51="","",'[2]BASE'!EJ51)</f>
      </c>
      <c r="J51" s="186">
        <f>IF('[2]BASE'!EK51="","",'[2]BASE'!EK51)</f>
      </c>
      <c r="K51" s="186">
        <f>IF('[2]BASE'!EL51="","",'[2]BASE'!EL51)</f>
      </c>
      <c r="L51" s="186">
        <f>IF('[2]BASE'!EM51="","",'[2]BASE'!EM51)</f>
      </c>
      <c r="M51" s="186">
        <f>IF('[2]BASE'!EN51="","",'[2]BASE'!EN51)</f>
      </c>
      <c r="N51" s="186">
        <f>IF('[2]BASE'!EO51="","",'[2]BASE'!EO51)</f>
      </c>
      <c r="O51" s="186">
        <f>IF('[2]BASE'!EP51="","",'[2]BASE'!EP51)</f>
        <v>1</v>
      </c>
      <c r="P51" s="186">
        <f>IF('[2]BASE'!EQ51="","",'[2]BASE'!EQ51)</f>
      </c>
      <c r="Q51" s="186">
        <f>IF('[2]BASE'!ER51="","",'[2]BASE'!ER51)</f>
      </c>
      <c r="R51" s="186">
        <f>IF('[2]BASE'!ES51="","",'[2]BASE'!ES51)</f>
      </c>
      <c r="S51" s="186">
        <f>IF('[2]BASE'!ET51="","",'[2]BASE'!ET51)</f>
      </c>
      <c r="T51" s="183"/>
      <c r="U51" s="180"/>
    </row>
    <row r="52" spans="2:21" s="174" customFormat="1" ht="18.75" customHeight="1">
      <c r="B52" s="175"/>
      <c r="C52" s="184">
        <f>IF('[2]BASE'!C52="","",'[2]BASE'!C52)</f>
        <v>36</v>
      </c>
      <c r="D52" s="184" t="str">
        <f>IF('[2]BASE'!D52="","",'[2]BASE'!D52)</f>
        <v>P.del AGUILA  - CHO. W. 2 (5GW2)</v>
      </c>
      <c r="E52" s="184">
        <f>IF('[2]BASE'!E52="","",'[2]BASE'!E52)</f>
        <v>500</v>
      </c>
      <c r="F52" s="184">
        <f>IF('[2]BASE'!F52="","",'[2]BASE'!F52)</f>
        <v>170</v>
      </c>
      <c r="G52" s="185" t="str">
        <f>IF('[1]BASE'!G52=0,"",'[1]BASE'!G52)</f>
        <v>A</v>
      </c>
      <c r="H52" s="184">
        <f>IF('[2]BASE'!EI52="","",'[2]BASE'!EI52)</f>
      </c>
      <c r="I52" s="184">
        <f>IF('[2]BASE'!EJ52="","",'[2]BASE'!EJ52)</f>
      </c>
      <c r="J52" s="184">
        <f>IF('[2]BASE'!EK52="","",'[2]BASE'!EK52)</f>
      </c>
      <c r="K52" s="184">
        <f>IF('[2]BASE'!EL52="","",'[2]BASE'!EL52)</f>
      </c>
      <c r="L52" s="184">
        <f>IF('[2]BASE'!EM52="","",'[2]BASE'!EM52)</f>
      </c>
      <c r="M52" s="184">
        <f>IF('[2]BASE'!EN52="","",'[2]BASE'!EN52)</f>
      </c>
      <c r="N52" s="184">
        <f>IF('[2]BASE'!EO52="","",'[2]BASE'!EO52)</f>
      </c>
      <c r="O52" s="184">
        <f>IF('[2]BASE'!EP52="","",'[2]BASE'!EP52)</f>
      </c>
      <c r="P52" s="184">
        <f>IF('[2]BASE'!EQ52="","",'[2]BASE'!EQ52)</f>
      </c>
      <c r="Q52" s="184">
        <f>IF('[2]BASE'!ER52="","",'[2]BASE'!ER52)</f>
      </c>
      <c r="R52" s="184">
        <f>IF('[2]BASE'!ES52="","",'[2]BASE'!ES52)</f>
      </c>
      <c r="S52" s="184">
        <f>IF('[2]BASE'!ET52="","",'[2]BASE'!ET52)</f>
      </c>
      <c r="T52" s="183"/>
      <c r="U52" s="180"/>
    </row>
    <row r="53" spans="2:21" s="174" customFormat="1" ht="18.75" customHeight="1">
      <c r="B53" s="175"/>
      <c r="C53" s="186">
        <f>IF('[2]BASE'!C53="","",'[2]BASE'!C53)</f>
        <v>37</v>
      </c>
      <c r="D53" s="186" t="str">
        <f>IF('[2]BASE'!D53="","",'[2]BASE'!D53)</f>
        <v>PUELCHES - HENDERSON 1 (B1)</v>
      </c>
      <c r="E53" s="186">
        <f>IF('[2]BASE'!E53="","",'[2]BASE'!E53)</f>
        <v>500</v>
      </c>
      <c r="F53" s="186">
        <f>IF('[2]BASE'!F53="","",'[2]BASE'!F53)</f>
        <v>421</v>
      </c>
      <c r="G53" s="187" t="str">
        <f>IF('[1]BASE'!G53=0,"",'[1]BASE'!G53)</f>
        <v>A</v>
      </c>
      <c r="H53" s="186">
        <f>IF('[2]BASE'!EI53="","",'[2]BASE'!EI53)</f>
      </c>
      <c r="I53" s="186">
        <f>IF('[2]BASE'!EJ53="","",'[2]BASE'!EJ53)</f>
      </c>
      <c r="J53" s="186">
        <f>IF('[2]BASE'!EK53="","",'[2]BASE'!EK53)</f>
      </c>
      <c r="K53" s="186">
        <f>IF('[2]BASE'!EL53="","",'[2]BASE'!EL53)</f>
      </c>
      <c r="L53" s="186">
        <f>IF('[2]BASE'!EM53="","",'[2]BASE'!EM53)</f>
      </c>
      <c r="M53" s="186">
        <f>IF('[2]BASE'!EN53="","",'[2]BASE'!EN53)</f>
      </c>
      <c r="N53" s="186">
        <f>IF('[2]BASE'!EO53="","",'[2]BASE'!EO53)</f>
      </c>
      <c r="O53" s="186">
        <f>IF('[2]BASE'!EP53="","",'[2]BASE'!EP53)</f>
        <v>1</v>
      </c>
      <c r="P53" s="186">
        <f>IF('[2]BASE'!EQ53="","",'[2]BASE'!EQ53)</f>
      </c>
      <c r="Q53" s="186">
        <f>IF('[2]BASE'!ER53="","",'[2]BASE'!ER53)</f>
      </c>
      <c r="R53" s="186">
        <f>IF('[2]BASE'!ES53="","",'[2]BASE'!ES53)</f>
      </c>
      <c r="S53" s="186">
        <f>IF('[2]BASE'!ET53="","",'[2]BASE'!ET53)</f>
        <v>1</v>
      </c>
      <c r="T53" s="183"/>
      <c r="U53" s="180"/>
    </row>
    <row r="54" spans="2:21" s="174" customFormat="1" ht="18.75" customHeight="1">
      <c r="B54" s="175"/>
      <c r="C54" s="184">
        <f>IF('[2]BASE'!C54="","",'[2]BASE'!C54)</f>
        <v>38</v>
      </c>
      <c r="D54" s="184" t="str">
        <f>IF('[2]BASE'!D54="","",'[2]BASE'!D54)</f>
        <v>PUELCHES - HENDERSON 2 (B2)</v>
      </c>
      <c r="E54" s="184">
        <f>IF('[2]BASE'!E54="","",'[2]BASE'!E54)</f>
        <v>500</v>
      </c>
      <c r="F54" s="184">
        <f>IF('[2]BASE'!F54="","",'[2]BASE'!F54)</f>
        <v>421</v>
      </c>
      <c r="G54" s="185" t="str">
        <f>IF('[1]BASE'!G54=0,"",'[1]BASE'!G54)</f>
        <v>A</v>
      </c>
      <c r="H54" s="184" t="str">
        <f>IF('[2]BASE'!EI54="","",'[2]BASE'!EI54)</f>
        <v>XXXX</v>
      </c>
      <c r="I54" s="184" t="str">
        <f>IF('[2]BASE'!EJ54="","",'[2]BASE'!EJ54)</f>
        <v>XXXX</v>
      </c>
      <c r="J54" s="184" t="str">
        <f>IF('[2]BASE'!EK54="","",'[2]BASE'!EK54)</f>
        <v>XXXX</v>
      </c>
      <c r="K54" s="184" t="str">
        <f>IF('[2]BASE'!EL54="","",'[2]BASE'!EL54)</f>
        <v>XXXX</v>
      </c>
      <c r="L54" s="184" t="str">
        <f>IF('[2]BASE'!EM54="","",'[2]BASE'!EM54)</f>
        <v>XXXX</v>
      </c>
      <c r="M54" s="184" t="str">
        <f>IF('[2]BASE'!EN54="","",'[2]BASE'!EN54)</f>
        <v>XXXX</v>
      </c>
      <c r="N54" s="184" t="str">
        <f>IF('[2]BASE'!EO54="","",'[2]BASE'!EO54)</f>
        <v>XXXX</v>
      </c>
      <c r="O54" s="184" t="str">
        <f>IF('[2]BASE'!EP54="","",'[2]BASE'!EP54)</f>
        <v>XXXX</v>
      </c>
      <c r="P54" s="184" t="str">
        <f>IF('[2]BASE'!EQ54="","",'[2]BASE'!EQ54)</f>
        <v>XXXX</v>
      </c>
      <c r="Q54" s="184" t="str">
        <f>IF('[2]BASE'!ER54="","",'[2]BASE'!ER54)</f>
        <v>XXXX</v>
      </c>
      <c r="R54" s="184" t="str">
        <f>IF('[2]BASE'!ES54="","",'[2]BASE'!ES54)</f>
        <v>XXXX</v>
      </c>
      <c r="S54" s="184" t="str">
        <f>IF('[2]BASE'!ET54="","",'[2]BASE'!ET54)</f>
        <v>XXXX</v>
      </c>
      <c r="T54" s="183"/>
      <c r="U54" s="180"/>
    </row>
    <row r="55" spans="2:21" s="174" customFormat="1" ht="18.75" customHeight="1">
      <c r="B55" s="175"/>
      <c r="C55" s="186">
        <f>IF('[2]BASE'!C55="","",'[2]BASE'!C55)</f>
        <v>39</v>
      </c>
      <c r="D55" s="186" t="str">
        <f>IF('[2]BASE'!D55="","",'[2]BASE'!D55)</f>
        <v>RECREO - MALVINAS ARG. </v>
      </c>
      <c r="E55" s="186">
        <f>IF('[2]BASE'!E55="","",'[2]BASE'!E55)</f>
        <v>500</v>
      </c>
      <c r="F55" s="186">
        <f>IF('[2]BASE'!F55="","",'[2]BASE'!F55)</f>
        <v>259</v>
      </c>
      <c r="G55" s="187" t="str">
        <f>IF('[1]BASE'!G55=0,"",'[1]BASE'!G55)</f>
        <v>C</v>
      </c>
      <c r="H55" s="186">
        <f>IF('[2]BASE'!EI55="","",'[2]BASE'!EI55)</f>
      </c>
      <c r="I55" s="186">
        <f>IF('[2]BASE'!EJ55="","",'[2]BASE'!EJ55)</f>
      </c>
      <c r="J55" s="186">
        <f>IF('[2]BASE'!EK55="","",'[2]BASE'!EK55)</f>
      </c>
      <c r="K55" s="186">
        <f>IF('[2]BASE'!EL55="","",'[2]BASE'!EL55)</f>
      </c>
      <c r="L55" s="186">
        <f>IF('[2]BASE'!EM55="","",'[2]BASE'!EM55)</f>
      </c>
      <c r="M55" s="186">
        <f>IF('[2]BASE'!EN55="","",'[2]BASE'!EN55)</f>
      </c>
      <c r="N55" s="186">
        <f>IF('[2]BASE'!EO55="","",'[2]BASE'!EO55)</f>
      </c>
      <c r="O55" s="186">
        <f>IF('[2]BASE'!EP55="","",'[2]BASE'!EP55)</f>
      </c>
      <c r="P55" s="186">
        <f>IF('[2]BASE'!EQ55="","",'[2]BASE'!EQ55)</f>
      </c>
      <c r="Q55" s="186">
        <f>IF('[2]BASE'!ER55="","",'[2]BASE'!ER55)</f>
      </c>
      <c r="R55" s="186">
        <f>IF('[2]BASE'!ES55="","",'[2]BASE'!ES55)</f>
      </c>
      <c r="S55" s="186">
        <f>IF('[2]BASE'!ET55="","",'[2]BASE'!ET55)</f>
      </c>
      <c r="T55" s="183"/>
      <c r="U55" s="180"/>
    </row>
    <row r="56" spans="2:21" s="174" customFormat="1" ht="18.75" customHeight="1">
      <c r="B56" s="175"/>
      <c r="C56" s="184">
        <f>IF('[2]BASE'!C56="","",'[2]BASE'!C56)</f>
        <v>40</v>
      </c>
      <c r="D56" s="184" t="str">
        <f>IF('[2]BASE'!D56="","",'[2]BASE'!D56)</f>
        <v>RIO GRANDE - EMBALSE</v>
      </c>
      <c r="E56" s="184">
        <f>IF('[2]BASE'!E56="","",'[2]BASE'!E56)</f>
        <v>500</v>
      </c>
      <c r="F56" s="184">
        <f>IF('[2]BASE'!F56="","",'[2]BASE'!F56)</f>
        <v>30</v>
      </c>
      <c r="G56" s="185" t="str">
        <f>IF('[1]BASE'!G56=0,"",'[1]BASE'!G56)</f>
        <v>B</v>
      </c>
      <c r="H56" s="184">
        <f>IF('[2]BASE'!EI56="","",'[2]BASE'!EI56)</f>
      </c>
      <c r="I56" s="184">
        <f>IF('[2]BASE'!EJ56="","",'[2]BASE'!EJ56)</f>
      </c>
      <c r="J56" s="184">
        <f>IF('[2]BASE'!EK56="","",'[2]BASE'!EK56)</f>
      </c>
      <c r="K56" s="184">
        <f>IF('[2]BASE'!EL56="","",'[2]BASE'!EL56)</f>
      </c>
      <c r="L56" s="184">
        <f>IF('[2]BASE'!EM56="","",'[2]BASE'!EM56)</f>
      </c>
      <c r="M56" s="184">
        <f>IF('[2]BASE'!EN56="","",'[2]BASE'!EN56)</f>
      </c>
      <c r="N56" s="184">
        <f>IF('[2]BASE'!EO56="","",'[2]BASE'!EO56)</f>
      </c>
      <c r="O56" s="184">
        <f>IF('[2]BASE'!EP56="","",'[2]BASE'!EP56)</f>
      </c>
      <c r="P56" s="184">
        <f>IF('[2]BASE'!EQ56="","",'[2]BASE'!EQ56)</f>
      </c>
      <c r="Q56" s="184">
        <f>IF('[2]BASE'!ER56="","",'[2]BASE'!ER56)</f>
      </c>
      <c r="R56" s="184">
        <f>IF('[2]BASE'!ES56="","",'[2]BASE'!ES56)</f>
      </c>
      <c r="S56" s="184">
        <f>IF('[2]BASE'!ET56="","",'[2]BASE'!ET56)</f>
      </c>
      <c r="T56" s="183"/>
      <c r="U56" s="180"/>
    </row>
    <row r="57" spans="2:21" s="174" customFormat="1" ht="18.75" customHeight="1">
      <c r="B57" s="175"/>
      <c r="C57" s="186">
        <f>IF('[2]BASE'!C57="","",'[2]BASE'!C57)</f>
        <v>41</v>
      </c>
      <c r="D57" s="186" t="str">
        <f>IF('[2]BASE'!D57="","",'[2]BASE'!D57)</f>
        <v>RIO GRANDE - GRAN MENDOZA</v>
      </c>
      <c r="E57" s="186">
        <f>IF('[2]BASE'!E57="","",'[2]BASE'!E57)</f>
        <v>500</v>
      </c>
      <c r="F57" s="186">
        <f>IF('[2]BASE'!F57="","",'[2]BASE'!F57)</f>
        <v>407</v>
      </c>
      <c r="G57" s="187" t="str">
        <f>IF('[1]BASE'!G57=0,"",'[1]BASE'!G57)</f>
        <v>B</v>
      </c>
      <c r="H57" s="186" t="str">
        <f>IF('[2]BASE'!EI57="","",'[2]BASE'!EI57)</f>
        <v>XXXX</v>
      </c>
      <c r="I57" s="186" t="str">
        <f>IF('[2]BASE'!EJ57="","",'[2]BASE'!EJ57)</f>
        <v>XXXX</v>
      </c>
      <c r="J57" s="186" t="str">
        <f>IF('[2]BASE'!EK57="","",'[2]BASE'!EK57)</f>
        <v>XXXX</v>
      </c>
      <c r="K57" s="186" t="str">
        <f>IF('[2]BASE'!EL57="","",'[2]BASE'!EL57)</f>
        <v>XXXX</v>
      </c>
      <c r="L57" s="186" t="str">
        <f>IF('[2]BASE'!EM57="","",'[2]BASE'!EM57)</f>
        <v>XXXX</v>
      </c>
      <c r="M57" s="186" t="str">
        <f>IF('[2]BASE'!EN57="","",'[2]BASE'!EN57)</f>
        <v>XXXX</v>
      </c>
      <c r="N57" s="186" t="str">
        <f>IF('[2]BASE'!EO57="","",'[2]BASE'!EO57)</f>
        <v>XXXX</v>
      </c>
      <c r="O57" s="186" t="str">
        <f>IF('[2]BASE'!EP57="","",'[2]BASE'!EP57)</f>
        <v>XXXX</v>
      </c>
      <c r="P57" s="186" t="str">
        <f>IF('[2]BASE'!EQ57="","",'[2]BASE'!EQ57)</f>
        <v>XXXX</v>
      </c>
      <c r="Q57" s="186" t="str">
        <f>IF('[2]BASE'!ER57="","",'[2]BASE'!ER57)</f>
        <v>XXXX</v>
      </c>
      <c r="R57" s="186" t="str">
        <f>IF('[2]BASE'!ES57="","",'[2]BASE'!ES57)</f>
        <v>XXXX</v>
      </c>
      <c r="S57" s="186" t="str">
        <f>IF('[2]BASE'!ET57="","",'[2]BASE'!ET57)</f>
        <v>XXXX</v>
      </c>
      <c r="T57" s="183"/>
      <c r="U57" s="180"/>
    </row>
    <row r="58" spans="2:21" s="174" customFormat="1" ht="18.75" customHeight="1">
      <c r="B58" s="175"/>
      <c r="C58" s="184">
        <f>IF('[2]BASE'!C58="","",'[2]BASE'!C58)</f>
        <v>42</v>
      </c>
      <c r="D58" s="184" t="str">
        <f>IF('[2]BASE'!D58="","",'[2]BASE'!D58)</f>
        <v>RIO GRANDE - LUJAN</v>
      </c>
      <c r="E58" s="184">
        <f>IF('[2]BASE'!E58="","",'[2]BASE'!E58)</f>
        <v>500</v>
      </c>
      <c r="F58" s="184">
        <f>IF('[2]BASE'!F58="","",'[2]BASE'!F58)</f>
        <v>150</v>
      </c>
      <c r="G58" s="185" t="str">
        <f>IF('[1]BASE'!G58=0,"",'[1]BASE'!G58)</f>
        <v>A</v>
      </c>
      <c r="H58" s="184">
        <f>IF('[2]BASE'!EI58="","",'[2]BASE'!EI58)</f>
      </c>
      <c r="I58" s="184">
        <f>IF('[2]BASE'!EJ58="","",'[2]BASE'!EJ58)</f>
      </c>
      <c r="J58" s="184">
        <f>IF('[2]BASE'!EK58="","",'[2]BASE'!EK58)</f>
      </c>
      <c r="K58" s="184">
        <f>IF('[2]BASE'!EL58="","",'[2]BASE'!EL58)</f>
      </c>
      <c r="L58" s="184">
        <f>IF('[2]BASE'!EM58="","",'[2]BASE'!EM58)</f>
      </c>
      <c r="M58" s="184">
        <f>IF('[2]BASE'!EN58="","",'[2]BASE'!EN58)</f>
      </c>
      <c r="N58" s="184">
        <f>IF('[2]BASE'!EO58="","",'[2]BASE'!EO58)</f>
      </c>
      <c r="O58" s="184">
        <f>IF('[2]BASE'!EP58="","",'[2]BASE'!EP58)</f>
      </c>
      <c r="P58" s="184">
        <f>IF('[2]BASE'!EQ58="","",'[2]BASE'!EQ58)</f>
      </c>
      <c r="Q58" s="184">
        <f>IF('[2]BASE'!ER58="","",'[2]BASE'!ER58)</f>
      </c>
      <c r="R58" s="184">
        <f>IF('[2]BASE'!ES58="","",'[2]BASE'!ES58)</f>
      </c>
      <c r="S58" s="184">
        <f>IF('[2]BASE'!ET58="","",'[2]BASE'!ET58)</f>
      </c>
      <c r="T58" s="183"/>
      <c r="U58" s="180"/>
    </row>
    <row r="59" spans="2:21" s="174" customFormat="1" ht="18.75" customHeight="1">
      <c r="B59" s="175"/>
      <c r="C59" s="186">
        <f>IF('[2]BASE'!C59="","",'[2]BASE'!C59)</f>
        <v>43</v>
      </c>
      <c r="D59" s="186" t="str">
        <f>IF('[2]BASE'!D59="","",'[2]BASE'!D59)</f>
        <v>LUJAN - GRAN MENDOZA</v>
      </c>
      <c r="E59" s="186">
        <f>IF('[2]BASE'!E59="","",'[2]BASE'!E59)</f>
        <v>500</v>
      </c>
      <c r="F59" s="186">
        <f>IF('[2]BASE'!F59="","",'[2]BASE'!F59)</f>
        <v>257</v>
      </c>
      <c r="G59" s="187" t="str">
        <f>IF('[1]BASE'!G59=0,"",'[1]BASE'!G59)</f>
        <v>B</v>
      </c>
      <c r="H59" s="186">
        <f>IF('[2]BASE'!EI59="","",'[2]BASE'!EI59)</f>
      </c>
      <c r="I59" s="186">
        <f>IF('[2]BASE'!EJ59="","",'[2]BASE'!EJ59)</f>
      </c>
      <c r="J59" s="186">
        <f>IF('[2]BASE'!EK59="","",'[2]BASE'!EK59)</f>
      </c>
      <c r="K59" s="186">
        <f>IF('[2]BASE'!EL59="","",'[2]BASE'!EL59)</f>
        <v>1</v>
      </c>
      <c r="L59" s="186">
        <f>IF('[2]BASE'!EM59="","",'[2]BASE'!EM59)</f>
        <v>1</v>
      </c>
      <c r="M59" s="186">
        <f>IF('[2]BASE'!EN59="","",'[2]BASE'!EN59)</f>
      </c>
      <c r="N59" s="186">
        <f>IF('[2]BASE'!EO59="","",'[2]BASE'!EO59)</f>
      </c>
      <c r="O59" s="186">
        <f>IF('[2]BASE'!EP59="","",'[2]BASE'!EP59)</f>
      </c>
      <c r="P59" s="186">
        <f>IF('[2]BASE'!EQ59="","",'[2]BASE'!EQ59)</f>
      </c>
      <c r="Q59" s="186">
        <f>IF('[2]BASE'!ER59="","",'[2]BASE'!ER59)</f>
      </c>
      <c r="R59" s="186">
        <f>IF('[2]BASE'!ES59="","",'[2]BASE'!ES59)</f>
      </c>
      <c r="S59" s="186">
        <f>IF('[2]BASE'!ET59="","",'[2]BASE'!ET59)</f>
      </c>
      <c r="T59" s="183"/>
      <c r="U59" s="180"/>
    </row>
    <row r="60" spans="2:21" s="174" customFormat="1" ht="18.75" customHeight="1">
      <c r="B60" s="175"/>
      <c r="C60" s="184">
        <f>IF('[2]BASE'!C60="","",'[2]BASE'!C60)</f>
        <v>44</v>
      </c>
      <c r="D60" s="184" t="str">
        <f>IF('[2]BASE'!D60="","",'[2]BASE'!D60)</f>
        <v>ROMANG - RESISTENCIA</v>
      </c>
      <c r="E60" s="184">
        <f>IF('[2]BASE'!E60="","",'[2]BASE'!E60)</f>
        <v>500</v>
      </c>
      <c r="F60" s="184">
        <f>IF('[2]BASE'!F60="","",'[2]BASE'!F60)</f>
        <v>256</v>
      </c>
      <c r="G60" s="185" t="str">
        <f>IF('[1]BASE'!G60=0,"",'[1]BASE'!G60)</f>
        <v>A</v>
      </c>
      <c r="H60" s="184">
        <f>IF('[2]BASE'!EI60="","",'[2]BASE'!EI60)</f>
      </c>
      <c r="I60" s="184">
        <f>IF('[2]BASE'!EJ60="","",'[2]BASE'!EJ60)</f>
      </c>
      <c r="J60" s="184">
        <f>IF('[2]BASE'!EK60="","",'[2]BASE'!EK60)</f>
        <v>1</v>
      </c>
      <c r="K60" s="184">
        <f>IF('[2]BASE'!EL60="","",'[2]BASE'!EL60)</f>
      </c>
      <c r="L60" s="184">
        <f>IF('[2]BASE'!EM60="","",'[2]BASE'!EM60)</f>
      </c>
      <c r="M60" s="184">
        <f>IF('[2]BASE'!EN60="","",'[2]BASE'!EN60)</f>
      </c>
      <c r="N60" s="184">
        <f>IF('[2]BASE'!EO60="","",'[2]BASE'!EO60)</f>
      </c>
      <c r="O60" s="184">
        <f>IF('[2]BASE'!EP60="","",'[2]BASE'!EP60)</f>
      </c>
      <c r="P60" s="184">
        <f>IF('[2]BASE'!EQ60="","",'[2]BASE'!EQ60)</f>
      </c>
      <c r="Q60" s="184">
        <f>IF('[2]BASE'!ER60="","",'[2]BASE'!ER60)</f>
      </c>
      <c r="R60" s="184">
        <f>IF('[2]BASE'!ES60="","",'[2]BASE'!ES60)</f>
      </c>
      <c r="S60" s="184">
        <f>IF('[2]BASE'!ET60="","",'[2]BASE'!ET60)</f>
      </c>
      <c r="T60" s="183"/>
      <c r="U60" s="180"/>
    </row>
    <row r="61" spans="2:21" s="174" customFormat="1" ht="18.75" customHeight="1">
      <c r="B61" s="175"/>
      <c r="C61" s="186">
        <f>IF('[2]BASE'!C61="","",'[2]BASE'!C61)</f>
        <v>45</v>
      </c>
      <c r="D61" s="186" t="str">
        <f>IF('[2]BASE'!D61="","",'[2]BASE'!D61)</f>
        <v>ROSARIO OESTE -SANTO TOME</v>
      </c>
      <c r="E61" s="186">
        <f>IF('[2]BASE'!E61="","",'[2]BASE'!E61)</f>
        <v>500</v>
      </c>
      <c r="F61" s="186">
        <f>IF('[2]BASE'!F61="","",'[2]BASE'!F61)</f>
        <v>159</v>
      </c>
      <c r="G61" s="187" t="str">
        <f>IF('[1]BASE'!G61=0,"",'[1]BASE'!G61)</f>
        <v>C</v>
      </c>
      <c r="H61" s="186" t="str">
        <f>IF('[2]BASE'!EI61="","",'[2]BASE'!EI61)</f>
        <v>XXXX</v>
      </c>
      <c r="I61" s="186" t="str">
        <f>IF('[2]BASE'!EJ61="","",'[2]BASE'!EJ61)</f>
        <v>XXXX</v>
      </c>
      <c r="J61" s="186" t="str">
        <f>IF('[2]BASE'!EK61="","",'[2]BASE'!EK61)</f>
        <v>XXXX</v>
      </c>
      <c r="K61" s="186" t="str">
        <f>IF('[2]BASE'!EL61="","",'[2]BASE'!EL61)</f>
        <v>XXXX</v>
      </c>
      <c r="L61" s="186" t="str">
        <f>IF('[2]BASE'!EM61="","",'[2]BASE'!EM61)</f>
        <v>XXXX</v>
      </c>
      <c r="M61" s="186" t="str">
        <f>IF('[2]BASE'!EN61="","",'[2]BASE'!EN61)</f>
        <v>XXXX</v>
      </c>
      <c r="N61" s="186" t="str">
        <f>IF('[2]BASE'!EO61="","",'[2]BASE'!EO61)</f>
        <v>XXXX</v>
      </c>
      <c r="O61" s="186" t="str">
        <f>IF('[2]BASE'!EP61="","",'[2]BASE'!EP61)</f>
        <v>XXXX</v>
      </c>
      <c r="P61" s="186" t="str">
        <f>IF('[2]BASE'!EQ61="","",'[2]BASE'!EQ61)</f>
        <v>XXXX</v>
      </c>
      <c r="Q61" s="186" t="str">
        <f>IF('[2]BASE'!ER61="","",'[2]BASE'!ER61)</f>
        <v>XXXX</v>
      </c>
      <c r="R61" s="186" t="str">
        <f>IF('[2]BASE'!ES61="","",'[2]BASE'!ES61)</f>
        <v>XXXX</v>
      </c>
      <c r="S61" s="186" t="str">
        <f>IF('[2]BASE'!ET61="","",'[2]BASE'!ET61)</f>
        <v>XXXX</v>
      </c>
      <c r="T61" s="183"/>
      <c r="U61" s="180"/>
    </row>
    <row r="62" spans="2:21" s="174" customFormat="1" ht="18.75" customHeight="1">
      <c r="B62" s="175"/>
      <c r="C62" s="184">
        <f>IF('[2]BASE'!C62="","",'[2]BASE'!C62)</f>
      </c>
      <c r="D62" s="184" t="str">
        <f>IF('[2]BASE'!D62="","",'[2]BASE'!D62)</f>
        <v>ROSARIO OESTE - RIO CORONDA</v>
      </c>
      <c r="E62" s="184">
        <f>IF('[2]BASE'!E62="","",'[2]BASE'!E62)</f>
        <v>500</v>
      </c>
      <c r="F62" s="184">
        <f>IF('[2]BASE'!F62="","",'[2]BASE'!F62)</f>
        <v>64.99</v>
      </c>
      <c r="G62" s="185" t="str">
        <f>IF('[1]BASE'!G62=0,"",'[1]BASE'!G62)</f>
        <v>C</v>
      </c>
      <c r="H62" s="184">
        <f>IF('[2]BASE'!EI62="","",'[2]BASE'!EI62)</f>
      </c>
      <c r="I62" s="184">
        <f>IF('[2]BASE'!EJ62="","",'[2]BASE'!EJ62)</f>
      </c>
      <c r="J62" s="184">
        <f>IF('[2]BASE'!EK62="","",'[2]BASE'!EK62)</f>
      </c>
      <c r="K62" s="184">
        <f>IF('[2]BASE'!EL62="","",'[2]BASE'!EL62)</f>
      </c>
      <c r="L62" s="184">
        <f>IF('[2]BASE'!EM62="","",'[2]BASE'!EM62)</f>
        <v>2</v>
      </c>
      <c r="M62" s="184">
        <f>IF('[2]BASE'!EN62="","",'[2]BASE'!EN62)</f>
      </c>
      <c r="N62" s="184">
        <f>IF('[2]BASE'!EO62="","",'[2]BASE'!EO62)</f>
      </c>
      <c r="O62" s="184">
        <f>IF('[2]BASE'!EP62="","",'[2]BASE'!EP62)</f>
      </c>
      <c r="P62" s="184">
        <f>IF('[2]BASE'!EQ62="","",'[2]BASE'!EQ62)</f>
      </c>
      <c r="Q62" s="184">
        <f>IF('[2]BASE'!ER62="","",'[2]BASE'!ER62)</f>
      </c>
      <c r="R62" s="184">
        <f>IF('[2]BASE'!ES62="","",'[2]BASE'!ES62)</f>
      </c>
      <c r="S62" s="184">
        <f>IF('[2]BASE'!ET62="","",'[2]BASE'!ET62)</f>
      </c>
      <c r="T62" s="183"/>
      <c r="U62" s="180"/>
    </row>
    <row r="63" spans="2:21" s="174" customFormat="1" ht="18.75" customHeight="1">
      <c r="B63" s="175"/>
      <c r="C63" s="186">
        <f>IF('[2]BASE'!C63="","",'[2]BASE'!C63)</f>
      </c>
      <c r="D63" s="186" t="str">
        <f>IF('[2]BASE'!D63="","",'[2]BASE'!D63)</f>
        <v>RIO CORONDA - SANTO TOME</v>
      </c>
      <c r="E63" s="186">
        <f>IF('[2]BASE'!E63="","",'[2]BASE'!E63)</f>
        <v>500</v>
      </c>
      <c r="F63" s="186">
        <f>IF('[2]BASE'!F63="","",'[2]BASE'!F63)</f>
        <v>137.94</v>
      </c>
      <c r="G63" s="187" t="str">
        <f>IF('[1]BASE'!G63=0,"",'[1]BASE'!G63)</f>
        <v>A</v>
      </c>
      <c r="H63" s="186">
        <f>IF('[2]BASE'!EI63="","",'[2]BASE'!EI63)</f>
      </c>
      <c r="I63" s="186">
        <f>IF('[2]BASE'!EJ63="","",'[2]BASE'!EJ63)</f>
      </c>
      <c r="J63" s="186">
        <f>IF('[2]BASE'!EK63="","",'[2]BASE'!EK63)</f>
      </c>
      <c r="K63" s="186">
        <f>IF('[2]BASE'!EL63="","",'[2]BASE'!EL63)</f>
      </c>
      <c r="L63" s="186">
        <f>IF('[2]BASE'!EM63="","",'[2]BASE'!EM63)</f>
      </c>
      <c r="M63" s="186">
        <f>IF('[2]BASE'!EN63="","",'[2]BASE'!EN63)</f>
      </c>
      <c r="N63" s="186">
        <f>IF('[2]BASE'!EO63="","",'[2]BASE'!EO63)</f>
      </c>
      <c r="O63" s="186">
        <f>IF('[2]BASE'!EP63="","",'[2]BASE'!EP63)</f>
        <v>1</v>
      </c>
      <c r="P63" s="186">
        <f>IF('[2]BASE'!EQ63="","",'[2]BASE'!EQ63)</f>
      </c>
      <c r="Q63" s="186">
        <f>IF('[2]BASE'!ER63="","",'[2]BASE'!ER63)</f>
      </c>
      <c r="R63" s="186">
        <f>IF('[2]BASE'!ES63="","",'[2]BASE'!ES63)</f>
      </c>
      <c r="S63" s="186">
        <f>IF('[2]BASE'!ET63="","",'[2]BASE'!ET63)</f>
      </c>
      <c r="T63" s="183"/>
      <c r="U63" s="180"/>
    </row>
    <row r="64" spans="2:21" s="174" customFormat="1" ht="18.75" customHeight="1">
      <c r="B64" s="175"/>
      <c r="C64" s="184">
        <f>IF('[2]BASE'!C64="","",'[2]BASE'!C64)</f>
        <v>46</v>
      </c>
      <c r="D64" s="184" t="str">
        <f>IF('[2]BASE'!D64="","",'[2]BASE'!D64)</f>
        <v>SALTO GRANDE - SANTO TOME </v>
      </c>
      <c r="E64" s="184">
        <f>IF('[2]BASE'!E64="","",'[2]BASE'!E64)</f>
        <v>500</v>
      </c>
      <c r="F64" s="184">
        <f>IF('[2]BASE'!F64="","",'[2]BASE'!F64)</f>
        <v>289</v>
      </c>
      <c r="G64" s="185" t="str">
        <f>IF('[1]BASE'!G64=0,"",'[1]BASE'!G64)</f>
        <v>C</v>
      </c>
      <c r="H64" s="184">
        <f>IF('[2]BASE'!EI64="","",'[2]BASE'!EI64)</f>
      </c>
      <c r="I64" s="184">
        <f>IF('[2]BASE'!EJ64="","",'[2]BASE'!EJ64)</f>
      </c>
      <c r="J64" s="184">
        <f>IF('[2]BASE'!EK64="","",'[2]BASE'!EK64)</f>
      </c>
      <c r="K64" s="184">
        <f>IF('[2]BASE'!EL64="","",'[2]BASE'!EL64)</f>
      </c>
      <c r="L64" s="184">
        <f>IF('[2]BASE'!EM64="","",'[2]BASE'!EM64)</f>
      </c>
      <c r="M64" s="184">
        <f>IF('[2]BASE'!EN64="","",'[2]BASE'!EN64)</f>
      </c>
      <c r="N64" s="184">
        <f>IF('[2]BASE'!EO64="","",'[2]BASE'!EO64)</f>
      </c>
      <c r="O64" s="184">
        <f>IF('[2]BASE'!EP64="","",'[2]BASE'!EP64)</f>
      </c>
      <c r="P64" s="184">
        <f>IF('[2]BASE'!EQ64="","",'[2]BASE'!EQ64)</f>
      </c>
      <c r="Q64" s="184">
        <f>IF('[2]BASE'!ER64="","",'[2]BASE'!ER64)</f>
      </c>
      <c r="R64" s="184">
        <f>IF('[2]BASE'!ES64="","",'[2]BASE'!ES64)</f>
      </c>
      <c r="S64" s="184">
        <f>IF('[2]BASE'!ET64="","",'[2]BASE'!ET64)</f>
      </c>
      <c r="T64" s="183"/>
      <c r="U64" s="180"/>
    </row>
    <row r="65" spans="2:21" s="174" customFormat="1" ht="18.75" customHeight="1">
      <c r="B65" s="175"/>
      <c r="C65" s="186">
        <f>IF('[2]BASE'!C65="","",'[2]BASE'!C65)</f>
        <v>47</v>
      </c>
      <c r="D65" s="186" t="str">
        <f>IF('[2]BASE'!D65="","",'[2]BASE'!D65)</f>
        <v>SANTO TOME - ROMANG </v>
      </c>
      <c r="E65" s="186">
        <f>IF('[2]BASE'!E65="","",'[2]BASE'!E65)</f>
        <v>500</v>
      </c>
      <c r="F65" s="186">
        <f>IF('[2]BASE'!F65="","",'[2]BASE'!F65)</f>
        <v>270</v>
      </c>
      <c r="G65" s="187" t="str">
        <f>IF('[1]BASE'!G65=0,"",'[1]BASE'!G65)</f>
        <v>C</v>
      </c>
      <c r="H65" s="186">
        <f>IF('[2]BASE'!EI65="","",'[2]BASE'!EI65)</f>
      </c>
      <c r="I65" s="186">
        <f>IF('[2]BASE'!EJ65="","",'[2]BASE'!EJ65)</f>
      </c>
      <c r="J65" s="186">
        <f>IF('[2]BASE'!EK65="","",'[2]BASE'!EK65)</f>
      </c>
      <c r="K65" s="186">
        <f>IF('[2]BASE'!EL65="","",'[2]BASE'!EL65)</f>
      </c>
      <c r="L65" s="186">
        <f>IF('[2]BASE'!EM65="","",'[2]BASE'!EM65)</f>
      </c>
      <c r="M65" s="186">
        <f>IF('[2]BASE'!EN65="","",'[2]BASE'!EN65)</f>
      </c>
      <c r="N65" s="186">
        <f>IF('[2]BASE'!EO65="","",'[2]BASE'!EO65)</f>
      </c>
      <c r="O65" s="186">
        <f>IF('[2]BASE'!EP65="","",'[2]BASE'!EP65)</f>
      </c>
      <c r="P65" s="186">
        <f>IF('[2]BASE'!EQ65="","",'[2]BASE'!EQ65)</f>
      </c>
      <c r="Q65" s="186">
        <f>IF('[2]BASE'!ER65="","",'[2]BASE'!ER65)</f>
        <v>1</v>
      </c>
      <c r="R65" s="186">
        <f>IF('[2]BASE'!ES65="","",'[2]BASE'!ES65)</f>
      </c>
      <c r="S65" s="186">
        <f>IF('[2]BASE'!ET65="","",'[2]BASE'!ET65)</f>
        <v>1</v>
      </c>
      <c r="T65" s="183"/>
      <c r="U65" s="180"/>
    </row>
    <row r="66" spans="2:21" s="174" customFormat="1" ht="18.75" customHeight="1">
      <c r="B66" s="175"/>
      <c r="C66" s="184">
        <f>IF('[2]BASE'!C66="","",'[2]BASE'!C66)</f>
      </c>
      <c r="D66" s="184">
        <f>IF('[2]BASE'!D66="","",'[2]BASE'!D66)</f>
      </c>
      <c r="E66" s="184">
        <f>IF('[2]BASE'!E66="","",'[2]BASE'!E66)</f>
      </c>
      <c r="F66" s="184">
        <f>IF('[2]BASE'!F66="","",'[2]BASE'!F66)</f>
      </c>
      <c r="G66" s="185" t="str">
        <f>IF('[1]BASE'!G66=0,"",'[1]BASE'!G66)</f>
        <v>C</v>
      </c>
      <c r="H66" s="184">
        <f>IF('[2]BASE'!EI66="","",'[2]BASE'!EI66)</f>
      </c>
      <c r="I66" s="184">
        <f>IF('[2]BASE'!EJ66="","",'[2]BASE'!EJ66)</f>
      </c>
      <c r="J66" s="184">
        <f>IF('[2]BASE'!EK66="","",'[2]BASE'!EK66)</f>
      </c>
      <c r="K66" s="184">
        <f>IF('[2]BASE'!EL66="","",'[2]BASE'!EL66)</f>
      </c>
      <c r="L66" s="184">
        <f>IF('[2]BASE'!EM66="","",'[2]BASE'!EM66)</f>
      </c>
      <c r="M66" s="184">
        <f>IF('[2]BASE'!EN66="","",'[2]BASE'!EN66)</f>
      </c>
      <c r="N66" s="184">
        <f>IF('[2]BASE'!EO66="","",'[2]BASE'!EO66)</f>
      </c>
      <c r="O66" s="184">
        <f>IF('[2]BASE'!EP66="","",'[2]BASE'!EP66)</f>
      </c>
      <c r="P66" s="184">
        <f>IF('[2]BASE'!EQ66="","",'[2]BASE'!EQ66)</f>
      </c>
      <c r="Q66" s="184">
        <f>IF('[2]BASE'!ER66="","",'[2]BASE'!ER66)</f>
      </c>
      <c r="R66" s="184">
        <f>IF('[2]BASE'!ES66="","",'[2]BASE'!ES66)</f>
      </c>
      <c r="S66" s="184">
        <f>IF('[2]BASE'!ET66="","",'[2]BASE'!ET66)</f>
      </c>
      <c r="T66" s="183"/>
      <c r="U66" s="180"/>
    </row>
    <row r="67" spans="2:21" s="174" customFormat="1" ht="18.75" customHeight="1">
      <c r="B67" s="175"/>
      <c r="C67" s="186">
        <f>IF('[2]BASE'!C67="","",'[2]BASE'!C67)</f>
        <v>48</v>
      </c>
      <c r="D67" s="186" t="str">
        <f>IF('[2]BASE'!D67="","",'[2]BASE'!D67)</f>
        <v>GRAL. RODRIGUEZ - VILLA  LIA 1</v>
      </c>
      <c r="E67" s="186">
        <f>IF('[2]BASE'!E67="","",'[2]BASE'!E67)</f>
        <v>220</v>
      </c>
      <c r="F67" s="186">
        <f>IF('[2]BASE'!F67="","",'[2]BASE'!F67)</f>
        <v>61</v>
      </c>
      <c r="G67" s="187" t="str">
        <f>IF('[1]BASE'!G67=0,"",'[1]BASE'!G67)</f>
        <v>C</v>
      </c>
      <c r="H67" s="186">
        <f>IF('[2]BASE'!EI67="","",'[2]BASE'!EI67)</f>
        <v>1</v>
      </c>
      <c r="I67" s="186">
        <f>IF('[2]BASE'!EJ67="","",'[2]BASE'!EJ67)</f>
      </c>
      <c r="J67" s="186">
        <f>IF('[2]BASE'!EK67="","",'[2]BASE'!EK67)</f>
      </c>
      <c r="K67" s="186">
        <f>IF('[2]BASE'!EL67="","",'[2]BASE'!EL67)</f>
        <v>1</v>
      </c>
      <c r="L67" s="186">
        <f>IF('[2]BASE'!EM67="","",'[2]BASE'!EM67)</f>
      </c>
      <c r="M67" s="186">
        <f>IF('[2]BASE'!EN67="","",'[2]BASE'!EN67)</f>
      </c>
      <c r="N67" s="186">
        <f>IF('[2]BASE'!EO67="","",'[2]BASE'!EO67)</f>
      </c>
      <c r="O67" s="186">
        <f>IF('[2]BASE'!EP67="","",'[2]BASE'!EP67)</f>
      </c>
      <c r="P67" s="186">
        <f>IF('[2]BASE'!EQ67="","",'[2]BASE'!EQ67)</f>
      </c>
      <c r="Q67" s="186">
        <f>IF('[2]BASE'!ER67="","",'[2]BASE'!ER67)</f>
        <v>1</v>
      </c>
      <c r="R67" s="186">
        <f>IF('[2]BASE'!ES67="","",'[2]BASE'!ES67)</f>
      </c>
      <c r="S67" s="186">
        <f>IF('[2]BASE'!ET67="","",'[2]BASE'!ET67)</f>
      </c>
      <c r="T67" s="183"/>
      <c r="U67" s="180"/>
    </row>
    <row r="68" spans="2:21" s="174" customFormat="1" ht="18.75" customHeight="1">
      <c r="B68" s="175"/>
      <c r="C68" s="184">
        <f>IF('[2]BASE'!C68="","",'[2]BASE'!C68)</f>
        <v>49</v>
      </c>
      <c r="D68" s="184" t="str">
        <f>IF('[2]BASE'!D68="","",'[2]BASE'!D68)</f>
        <v>GRAL. RODRIGUEZ - VILLA  LIA 2</v>
      </c>
      <c r="E68" s="184">
        <f>IF('[2]BASE'!E68="","",'[2]BASE'!E68)</f>
        <v>220</v>
      </c>
      <c r="F68" s="184">
        <f>IF('[2]BASE'!F68="","",'[2]BASE'!F68)</f>
        <v>61</v>
      </c>
      <c r="G68" s="185" t="str">
        <f>IF('[1]BASE'!G68=0,"",'[1]BASE'!G68)</f>
        <v>C</v>
      </c>
      <c r="H68" s="184">
        <f>IF('[2]BASE'!EI68="","",'[2]BASE'!EI68)</f>
      </c>
      <c r="I68" s="184">
        <f>IF('[2]BASE'!EJ68="","",'[2]BASE'!EJ68)</f>
      </c>
      <c r="J68" s="184">
        <f>IF('[2]BASE'!EK68="","",'[2]BASE'!EK68)</f>
      </c>
      <c r="K68" s="184">
        <f>IF('[2]BASE'!EL68="","",'[2]BASE'!EL68)</f>
      </c>
      <c r="L68" s="184">
        <f>IF('[2]BASE'!EM68="","",'[2]BASE'!EM68)</f>
      </c>
      <c r="M68" s="184">
        <f>IF('[2]BASE'!EN68="","",'[2]BASE'!EN68)</f>
      </c>
      <c r="N68" s="184">
        <f>IF('[2]BASE'!EO68="","",'[2]BASE'!EO68)</f>
      </c>
      <c r="O68" s="184">
        <f>IF('[2]BASE'!EP68="","",'[2]BASE'!EP68)</f>
      </c>
      <c r="P68" s="184">
        <f>IF('[2]BASE'!EQ68="","",'[2]BASE'!EQ68)</f>
      </c>
      <c r="Q68" s="184">
        <f>IF('[2]BASE'!ER68="","",'[2]BASE'!ER68)</f>
      </c>
      <c r="R68" s="184">
        <f>IF('[2]BASE'!ES68="","",'[2]BASE'!ES68)</f>
      </c>
      <c r="S68" s="184">
        <f>IF('[2]BASE'!ET68="","",'[2]BASE'!ET68)</f>
      </c>
      <c r="T68" s="183"/>
      <c r="U68" s="180"/>
    </row>
    <row r="69" spans="2:21" s="174" customFormat="1" ht="18.75" customHeight="1">
      <c r="B69" s="175"/>
      <c r="C69" s="186">
        <f>IF('[2]BASE'!C69="","",'[2]BASE'!C69)</f>
        <v>50</v>
      </c>
      <c r="D69" s="186" t="str">
        <f>IF('[2]BASE'!D69="","",'[2]BASE'!D69)</f>
        <v>RAMALLO - SAN NICOLAS (2)</v>
      </c>
      <c r="E69" s="186">
        <f>IF('[2]BASE'!E69="","",'[2]BASE'!E69)</f>
        <v>220</v>
      </c>
      <c r="F69" s="187">
        <f>IF('[2]BASE'!F69="","",'[2]BASE'!F69)</f>
        <v>6</v>
      </c>
      <c r="G69" s="187" t="str">
        <f>IF('[1]BASE'!G69=0,"",'[1]BASE'!G69)</f>
        <v>C</v>
      </c>
      <c r="H69" s="186">
        <f>IF('[2]BASE'!EI69="","",'[2]BASE'!EI69)</f>
      </c>
      <c r="I69" s="186">
        <f>IF('[2]BASE'!EJ69="","",'[2]BASE'!EJ69)</f>
      </c>
      <c r="J69" s="186">
        <f>IF('[2]BASE'!EK69="","",'[2]BASE'!EK69)</f>
      </c>
      <c r="K69" s="186">
        <f>IF('[2]BASE'!EL69="","",'[2]BASE'!EL69)</f>
      </c>
      <c r="L69" s="186">
        <f>IF('[2]BASE'!EM69="","",'[2]BASE'!EM69)</f>
      </c>
      <c r="M69" s="186">
        <f>IF('[2]BASE'!EN69="","",'[2]BASE'!EN69)</f>
      </c>
      <c r="N69" s="186">
        <f>IF('[2]BASE'!EO69="","",'[2]BASE'!EO69)</f>
      </c>
      <c r="O69" s="186">
        <f>IF('[2]BASE'!EP69="","",'[2]BASE'!EP69)</f>
      </c>
      <c r="P69" s="186">
        <f>IF('[2]BASE'!EQ69="","",'[2]BASE'!EQ69)</f>
      </c>
      <c r="Q69" s="186">
        <f>IF('[2]BASE'!ER69="","",'[2]BASE'!ER69)</f>
      </c>
      <c r="R69" s="186">
        <f>IF('[2]BASE'!ES69="","",'[2]BASE'!ES69)</f>
      </c>
      <c r="S69" s="186">
        <f>IF('[2]BASE'!ET69="","",'[2]BASE'!ET69)</f>
      </c>
      <c r="T69" s="183"/>
      <c r="U69" s="180"/>
    </row>
    <row r="70" spans="2:21" s="174" customFormat="1" ht="18.75" customHeight="1">
      <c r="B70" s="175"/>
      <c r="C70" s="184">
        <f>IF('[2]BASE'!C70="","",'[2]BASE'!C70)</f>
        <v>51</v>
      </c>
      <c r="D70" s="184" t="str">
        <f>IF('[2]BASE'!D70="","",'[2]BASE'!D70)</f>
        <v>RAMALLO - SAN NICOLAS (1)</v>
      </c>
      <c r="E70" s="184">
        <f>IF('[2]BASE'!E70="","",'[2]BASE'!E70)</f>
        <v>220</v>
      </c>
      <c r="F70" s="185">
        <f>IF('[2]BASE'!F70="","",'[2]BASE'!F70)</f>
        <v>6</v>
      </c>
      <c r="G70" s="185" t="str">
        <f>IF('[1]BASE'!G70=0,"",'[1]BASE'!G70)</f>
        <v>C</v>
      </c>
      <c r="H70" s="184">
        <f>IF('[2]BASE'!EI70="","",'[2]BASE'!EI70)</f>
      </c>
      <c r="I70" s="184">
        <f>IF('[2]BASE'!EJ70="","",'[2]BASE'!EJ70)</f>
      </c>
      <c r="J70" s="184">
        <f>IF('[2]BASE'!EK70="","",'[2]BASE'!EK70)</f>
      </c>
      <c r="K70" s="184">
        <f>IF('[2]BASE'!EL70="","",'[2]BASE'!EL70)</f>
      </c>
      <c r="L70" s="184">
        <f>IF('[2]BASE'!EM70="","",'[2]BASE'!EM70)</f>
      </c>
      <c r="M70" s="184">
        <f>IF('[2]BASE'!EN70="","",'[2]BASE'!EN70)</f>
      </c>
      <c r="N70" s="184">
        <f>IF('[2]BASE'!EO70="","",'[2]BASE'!EO70)</f>
      </c>
      <c r="O70" s="184">
        <f>IF('[2]BASE'!EP70="","",'[2]BASE'!EP70)</f>
      </c>
      <c r="P70" s="184">
        <f>IF('[2]BASE'!EQ70="","",'[2]BASE'!EQ70)</f>
      </c>
      <c r="Q70" s="184">
        <f>IF('[2]BASE'!ER70="","",'[2]BASE'!ER70)</f>
      </c>
      <c r="R70" s="184">
        <f>IF('[2]BASE'!ES70="","",'[2]BASE'!ES70)</f>
      </c>
      <c r="S70" s="184">
        <f>IF('[2]BASE'!ET70="","",'[2]BASE'!ET70)</f>
      </c>
      <c r="T70" s="183"/>
      <c r="U70" s="180"/>
    </row>
    <row r="71" spans="2:21" s="174" customFormat="1" ht="18.75" customHeight="1">
      <c r="B71" s="175"/>
      <c r="C71" s="186">
        <f>IF('[2]BASE'!C71="","",'[2]BASE'!C71)</f>
        <v>52</v>
      </c>
      <c r="D71" s="186" t="str">
        <f>IF('[2]BASE'!D71="","",'[2]BASE'!D71)</f>
        <v>RAMALLO - VILLA LIA  1</v>
      </c>
      <c r="E71" s="186">
        <f>IF('[2]BASE'!E71="","",'[2]BASE'!E71)</f>
        <v>220</v>
      </c>
      <c r="F71" s="187">
        <f>IF('[2]BASE'!F71="","",'[2]BASE'!F71)</f>
        <v>114</v>
      </c>
      <c r="G71" s="187" t="str">
        <f>IF('[1]BASE'!G71=0,"",'[1]BASE'!G71)</f>
        <v>C</v>
      </c>
      <c r="H71" s="186">
        <f>IF('[2]BASE'!EI71="","",'[2]BASE'!EI71)</f>
        <v>2</v>
      </c>
      <c r="I71" s="186">
        <f>IF('[2]BASE'!EJ71="","",'[2]BASE'!EJ71)</f>
      </c>
      <c r="J71" s="186">
        <f>IF('[2]BASE'!EK71="","",'[2]BASE'!EK71)</f>
      </c>
      <c r="K71" s="186">
        <f>IF('[2]BASE'!EL71="","",'[2]BASE'!EL71)</f>
      </c>
      <c r="L71" s="186">
        <f>IF('[2]BASE'!EM71="","",'[2]BASE'!EM71)</f>
      </c>
      <c r="M71" s="186">
        <f>IF('[2]BASE'!EN71="","",'[2]BASE'!EN71)</f>
      </c>
      <c r="N71" s="186">
        <f>IF('[2]BASE'!EO71="","",'[2]BASE'!EO71)</f>
      </c>
      <c r="O71" s="186">
        <f>IF('[2]BASE'!EP71="","",'[2]BASE'!EP71)</f>
      </c>
      <c r="P71" s="186">
        <f>IF('[2]BASE'!EQ71="","",'[2]BASE'!EQ71)</f>
      </c>
      <c r="Q71" s="186">
        <f>IF('[2]BASE'!ER71="","",'[2]BASE'!ER71)</f>
        <v>1</v>
      </c>
      <c r="R71" s="186">
        <f>IF('[2]BASE'!ES71="","",'[2]BASE'!ES71)</f>
      </c>
      <c r="S71" s="186">
        <f>IF('[2]BASE'!ET71="","",'[2]BASE'!ET71)</f>
      </c>
      <c r="T71" s="183"/>
      <c r="U71" s="180"/>
    </row>
    <row r="72" spans="2:21" s="174" customFormat="1" ht="18.75" customHeight="1">
      <c r="B72" s="175"/>
      <c r="C72" s="184">
        <f>IF('[2]BASE'!C72="","",'[2]BASE'!C72)</f>
        <v>53</v>
      </c>
      <c r="D72" s="184" t="str">
        <f>IF('[2]BASE'!D72="","",'[2]BASE'!D72)</f>
        <v>RAMALLO - VILLA LIA  2</v>
      </c>
      <c r="E72" s="184">
        <f>IF('[2]BASE'!E72="","",'[2]BASE'!E72)</f>
        <v>220</v>
      </c>
      <c r="F72" s="185">
        <f>IF('[2]BASE'!F72="","",'[2]BASE'!F72)</f>
        <v>114</v>
      </c>
      <c r="G72" s="185" t="str">
        <f>IF('[1]BASE'!G72=0,"",'[1]BASE'!G72)</f>
        <v>C</v>
      </c>
      <c r="H72" s="184">
        <f>IF('[2]BASE'!EI72="","",'[2]BASE'!EI72)</f>
      </c>
      <c r="I72" s="184">
        <f>IF('[2]BASE'!EJ72="","",'[2]BASE'!EJ72)</f>
      </c>
      <c r="J72" s="184">
        <f>IF('[2]BASE'!EK72="","",'[2]BASE'!EK72)</f>
      </c>
      <c r="K72" s="184">
        <f>IF('[2]BASE'!EL72="","",'[2]BASE'!EL72)</f>
      </c>
      <c r="L72" s="184">
        <f>IF('[2]BASE'!EM72="","",'[2]BASE'!EM72)</f>
      </c>
      <c r="M72" s="184">
        <f>IF('[2]BASE'!EN72="","",'[2]BASE'!EN72)</f>
        <v>1</v>
      </c>
      <c r="N72" s="184">
        <f>IF('[2]BASE'!EO72="","",'[2]BASE'!EO72)</f>
      </c>
      <c r="O72" s="184">
        <f>IF('[2]BASE'!EP72="","",'[2]BASE'!EP72)</f>
      </c>
      <c r="P72" s="184">
        <f>IF('[2]BASE'!EQ72="","",'[2]BASE'!EQ72)</f>
      </c>
      <c r="Q72" s="184">
        <f>IF('[2]BASE'!ER72="","",'[2]BASE'!ER72)</f>
      </c>
      <c r="R72" s="184">
        <f>IF('[2]BASE'!ES72="","",'[2]BASE'!ES72)</f>
      </c>
      <c r="S72" s="184">
        <f>IF('[2]BASE'!ET72="","",'[2]BASE'!ET72)</f>
      </c>
      <c r="T72" s="183"/>
      <c r="U72" s="180"/>
    </row>
    <row r="73" spans="2:21" s="174" customFormat="1" ht="18.75" customHeight="1">
      <c r="B73" s="175"/>
      <c r="C73" s="186">
        <f>IF('[2]BASE'!C73="","",'[2]BASE'!C73)</f>
        <v>54</v>
      </c>
      <c r="D73" s="186" t="str">
        <f>IF('[2]BASE'!D73="","",'[2]BASE'!D73)</f>
        <v>ROSARIO OESTE - RAMALLO  1</v>
      </c>
      <c r="E73" s="186">
        <f>IF('[2]BASE'!E73="","",'[2]BASE'!E73)</f>
        <v>220</v>
      </c>
      <c r="F73" s="186">
        <f>IF('[2]BASE'!F73="","",'[2]BASE'!F73)</f>
        <v>77</v>
      </c>
      <c r="G73" s="187" t="str">
        <f>IF('[1]BASE'!G73=0,"",'[1]BASE'!G73)</f>
        <v>C</v>
      </c>
      <c r="H73" s="186">
        <f>IF('[2]BASE'!EI73="","",'[2]BASE'!EI73)</f>
      </c>
      <c r="I73" s="186">
        <f>IF('[2]BASE'!EJ73="","",'[2]BASE'!EJ73)</f>
      </c>
      <c r="J73" s="186">
        <f>IF('[2]BASE'!EK73="","",'[2]BASE'!EK73)</f>
      </c>
      <c r="K73" s="186">
        <f>IF('[2]BASE'!EL73="","",'[2]BASE'!EL73)</f>
      </c>
      <c r="L73" s="186">
        <f>IF('[2]BASE'!EM73="","",'[2]BASE'!EM73)</f>
      </c>
      <c r="M73" s="186">
        <f>IF('[2]BASE'!EN73="","",'[2]BASE'!EN73)</f>
      </c>
      <c r="N73" s="186">
        <f>IF('[2]BASE'!EO73="","",'[2]BASE'!EO73)</f>
      </c>
      <c r="O73" s="186">
        <f>IF('[2]BASE'!EP73="","",'[2]BASE'!EP73)</f>
      </c>
      <c r="P73" s="186">
        <f>IF('[2]BASE'!EQ73="","",'[2]BASE'!EQ73)</f>
      </c>
      <c r="Q73" s="186">
        <f>IF('[2]BASE'!ER73="","",'[2]BASE'!ER73)</f>
      </c>
      <c r="R73" s="186">
        <f>IF('[2]BASE'!ES73="","",'[2]BASE'!ES73)</f>
      </c>
      <c r="S73" s="186">
        <f>IF('[2]BASE'!ET73="","",'[2]BASE'!ET73)</f>
      </c>
      <c r="T73" s="183"/>
      <c r="U73" s="180"/>
    </row>
    <row r="74" spans="2:21" s="174" customFormat="1" ht="18.75" customHeight="1">
      <c r="B74" s="175"/>
      <c r="C74" s="184">
        <f>IF('[2]BASE'!C74="","",'[2]BASE'!C74)</f>
        <v>55</v>
      </c>
      <c r="D74" s="184" t="str">
        <f>IF('[2]BASE'!D74="","",'[2]BASE'!D74)</f>
        <v>ROSARIO OESTE - RAMALLO  2</v>
      </c>
      <c r="E74" s="184">
        <f>IF('[2]BASE'!E74="","",'[2]BASE'!E74)</f>
        <v>220</v>
      </c>
      <c r="F74" s="184">
        <f>IF('[2]BASE'!F74="","",'[2]BASE'!F74)</f>
        <v>77</v>
      </c>
      <c r="G74" s="185" t="str">
        <f>IF('[1]BASE'!G74=0,"",'[1]BASE'!G74)</f>
        <v>C</v>
      </c>
      <c r="H74" s="184">
        <f>IF('[2]BASE'!EI74="","",'[2]BASE'!EI74)</f>
      </c>
      <c r="I74" s="184">
        <f>IF('[2]BASE'!EJ74="","",'[2]BASE'!EJ74)</f>
      </c>
      <c r="J74" s="184">
        <f>IF('[2]BASE'!EK74="","",'[2]BASE'!EK74)</f>
      </c>
      <c r="K74" s="184">
        <f>IF('[2]BASE'!EL74="","",'[2]BASE'!EL74)</f>
      </c>
      <c r="L74" s="184">
        <f>IF('[2]BASE'!EM74="","",'[2]BASE'!EM74)</f>
      </c>
      <c r="M74" s="184">
        <f>IF('[2]BASE'!EN74="","",'[2]BASE'!EN74)</f>
      </c>
      <c r="N74" s="184">
        <f>IF('[2]BASE'!EO74="","",'[2]BASE'!EO74)</f>
      </c>
      <c r="O74" s="184">
        <f>IF('[2]BASE'!EP74="","",'[2]BASE'!EP74)</f>
      </c>
      <c r="P74" s="184">
        <f>IF('[2]BASE'!EQ74="","",'[2]BASE'!EQ74)</f>
      </c>
      <c r="Q74" s="184">
        <f>IF('[2]BASE'!ER74="","",'[2]BASE'!ER74)</f>
      </c>
      <c r="R74" s="184">
        <f>IF('[2]BASE'!ES74="","",'[2]BASE'!ES74)</f>
      </c>
      <c r="S74" s="184">
        <f>IF('[2]BASE'!ET74="","",'[2]BASE'!ET74)</f>
        <v>1</v>
      </c>
      <c r="T74" s="183"/>
      <c r="U74" s="180"/>
    </row>
    <row r="75" spans="2:21" s="174" customFormat="1" ht="18.75" customHeight="1">
      <c r="B75" s="175"/>
      <c r="C75" s="186">
        <f>IF('[2]BASE'!C75="","",'[2]BASE'!C75)</f>
        <v>56</v>
      </c>
      <c r="D75" s="186" t="str">
        <f>IF('[2]BASE'!D75="","",'[2]BASE'!D75)</f>
        <v>VILLA LIA - ATUCHA 1</v>
      </c>
      <c r="E75" s="186">
        <f>IF('[2]BASE'!E75="","",'[2]BASE'!E75)</f>
        <v>220</v>
      </c>
      <c r="F75" s="186">
        <f>IF('[2]BASE'!F75="","",'[2]BASE'!F75)</f>
        <v>26</v>
      </c>
      <c r="G75" s="187" t="str">
        <f>IF('[1]BASE'!G75=0,"",'[1]BASE'!G75)</f>
        <v>C</v>
      </c>
      <c r="H75" s="186">
        <f>IF('[2]BASE'!EI75="","",'[2]BASE'!EI75)</f>
        <v>1</v>
      </c>
      <c r="I75" s="186">
        <f>IF('[2]BASE'!EJ75="","",'[2]BASE'!EJ75)</f>
      </c>
      <c r="J75" s="186">
        <f>IF('[2]BASE'!EK75="","",'[2]BASE'!EK75)</f>
        <v>1</v>
      </c>
      <c r="K75" s="186">
        <f>IF('[2]BASE'!EL75="","",'[2]BASE'!EL75)</f>
      </c>
      <c r="L75" s="186">
        <f>IF('[2]BASE'!EM75="","",'[2]BASE'!EM75)</f>
        <v>1</v>
      </c>
      <c r="M75" s="186">
        <f>IF('[2]BASE'!EN75="","",'[2]BASE'!EN75)</f>
        <v>2</v>
      </c>
      <c r="N75" s="186">
        <f>IF('[2]BASE'!EO75="","",'[2]BASE'!EO75)</f>
        <v>1</v>
      </c>
      <c r="O75" s="186">
        <f>IF('[2]BASE'!EP75="","",'[2]BASE'!EP75)</f>
      </c>
      <c r="P75" s="186">
        <f>IF('[2]BASE'!EQ75="","",'[2]BASE'!EQ75)</f>
        <v>2</v>
      </c>
      <c r="Q75" s="186">
        <f>IF('[2]BASE'!ER75="","",'[2]BASE'!ER75)</f>
      </c>
      <c r="R75" s="186">
        <f>IF('[2]BASE'!ES75="","",'[2]BASE'!ES75)</f>
      </c>
      <c r="S75" s="186">
        <f>IF('[2]BASE'!ET75="","",'[2]BASE'!ET75)</f>
      </c>
      <c r="T75" s="183"/>
      <c r="U75" s="180"/>
    </row>
    <row r="76" spans="2:21" s="174" customFormat="1" ht="18.75" customHeight="1">
      <c r="B76" s="175"/>
      <c r="C76" s="184">
        <f>IF('[2]BASE'!C76="","",'[2]BASE'!C76)</f>
        <v>57</v>
      </c>
      <c r="D76" s="184" t="str">
        <f>IF('[2]BASE'!D76="","",'[2]BASE'!D76)</f>
        <v>VILLA LIA - ATUCHA 2</v>
      </c>
      <c r="E76" s="184">
        <f>IF('[2]BASE'!E76="","",'[2]BASE'!E76)</f>
        <v>220</v>
      </c>
      <c r="F76" s="185">
        <f>IF('[2]BASE'!F76="","",'[2]BASE'!F76)</f>
        <v>26</v>
      </c>
      <c r="G76" s="185" t="str">
        <f>IF('[1]BASE'!G76=0,"",'[1]BASE'!G76)</f>
        <v>C</v>
      </c>
      <c r="H76" s="184">
        <f>IF('[2]BASE'!EI76="","",'[2]BASE'!EI76)</f>
      </c>
      <c r="I76" s="184">
        <f>IF('[2]BASE'!EJ76="","",'[2]BASE'!EJ76)</f>
      </c>
      <c r="J76" s="184">
        <f>IF('[2]BASE'!EK76="","",'[2]BASE'!EK76)</f>
      </c>
      <c r="K76" s="184">
        <f>IF('[2]BASE'!EL76="","",'[2]BASE'!EL76)</f>
      </c>
      <c r="L76" s="184">
        <f>IF('[2]BASE'!EM76="","",'[2]BASE'!EM76)</f>
      </c>
      <c r="M76" s="184">
        <f>IF('[2]BASE'!EN76="","",'[2]BASE'!EN76)</f>
      </c>
      <c r="N76" s="184">
        <f>IF('[2]BASE'!EO76="","",'[2]BASE'!EO76)</f>
      </c>
      <c r="O76" s="184">
        <f>IF('[2]BASE'!EP76="","",'[2]BASE'!EP76)</f>
      </c>
      <c r="P76" s="184">
        <f>IF('[2]BASE'!EQ76="","",'[2]BASE'!EQ76)</f>
        <v>1</v>
      </c>
      <c r="Q76" s="184">
        <f>IF('[2]BASE'!ER76="","",'[2]BASE'!ER76)</f>
      </c>
      <c r="R76" s="184">
        <f>IF('[2]BASE'!ES76="","",'[2]BASE'!ES76)</f>
      </c>
      <c r="S76" s="184">
        <f>IF('[2]BASE'!ET76="","",'[2]BASE'!ET76)</f>
      </c>
      <c r="T76" s="183"/>
      <c r="U76" s="180"/>
    </row>
    <row r="77" spans="2:21" s="174" customFormat="1" ht="18.75" customHeight="1">
      <c r="B77" s="175"/>
      <c r="C77" s="186">
        <f>IF('[2]BASE'!C77="","",'[2]BASE'!C77)</f>
      </c>
      <c r="D77" s="186">
        <f>IF('[2]BASE'!D77="","",'[2]BASE'!D77)</f>
      </c>
      <c r="E77" s="186">
        <f>IF('[2]BASE'!E77="","",'[2]BASE'!E77)</f>
      </c>
      <c r="F77" s="187">
        <f>IF('[2]BASE'!F77="","",'[2]BASE'!F77)</f>
      </c>
      <c r="G77" s="187" t="str">
        <f>IF('[1]BASE'!G77=0,"",'[1]BASE'!G77)</f>
        <v>C</v>
      </c>
      <c r="H77" s="186">
        <f>IF('[2]BASE'!EI77="","",'[2]BASE'!EI77)</f>
      </c>
      <c r="I77" s="186">
        <f>IF('[2]BASE'!EJ77="","",'[2]BASE'!EJ77)</f>
      </c>
      <c r="J77" s="186">
        <f>IF('[2]BASE'!EK77="","",'[2]BASE'!EK77)</f>
      </c>
      <c r="K77" s="186">
        <f>IF('[2]BASE'!EL77="","",'[2]BASE'!EL77)</f>
      </c>
      <c r="L77" s="186">
        <f>IF('[2]BASE'!EM77="","",'[2]BASE'!EM77)</f>
      </c>
      <c r="M77" s="186">
        <f>IF('[2]BASE'!EN77="","",'[2]BASE'!EN77)</f>
      </c>
      <c r="N77" s="186">
        <f>IF('[2]BASE'!EO77="","",'[2]BASE'!EO77)</f>
      </c>
      <c r="O77" s="186">
        <f>IF('[2]BASE'!EP77="","",'[2]BASE'!EP77)</f>
      </c>
      <c r="P77" s="186">
        <f>IF('[2]BASE'!EQ77="","",'[2]BASE'!EQ77)</f>
      </c>
      <c r="Q77" s="186">
        <f>IF('[2]BASE'!ER77="","",'[2]BASE'!ER77)</f>
      </c>
      <c r="R77" s="186">
        <f>IF('[2]BASE'!ES77="","",'[2]BASE'!ES77)</f>
      </c>
      <c r="S77" s="186">
        <f>IF('[2]BASE'!ET77="","",'[2]BASE'!ET77)</f>
      </c>
      <c r="T77" s="183"/>
      <c r="U77" s="180"/>
    </row>
    <row r="78" spans="2:21" s="174" customFormat="1" ht="18.75" customHeight="1">
      <c r="B78" s="175"/>
      <c r="C78" s="184">
        <f>IF('[2]BASE'!C78="","",'[2]BASE'!C78)</f>
        <v>58</v>
      </c>
      <c r="D78" s="184" t="str">
        <f>IF('[2]BASE'!D78="","",'[2]BASE'!D78)</f>
        <v>GRAL RODRIGUEZ - RAMALLO</v>
      </c>
      <c r="E78" s="184">
        <f>IF('[2]BASE'!E78="","",'[2]BASE'!E78)</f>
        <v>500</v>
      </c>
      <c r="F78" s="185">
        <f>IF('[2]BASE'!F78="","",'[2]BASE'!F78)</f>
        <v>183.9</v>
      </c>
      <c r="G78" s="185" t="str">
        <f>IF('[1]BASE'!G78=0,"",'[1]BASE'!G78)</f>
        <v>A</v>
      </c>
      <c r="H78" s="184" t="str">
        <f>IF('[2]BASE'!EI78="","",'[2]BASE'!EI78)</f>
        <v>XXXX</v>
      </c>
      <c r="I78" s="184" t="str">
        <f>IF('[2]BASE'!EJ78="","",'[2]BASE'!EJ78)</f>
        <v>XXXX</v>
      </c>
      <c r="J78" s="184" t="str">
        <f>IF('[2]BASE'!EK78="","",'[2]BASE'!EK78)</f>
        <v>XXXX</v>
      </c>
      <c r="K78" s="184" t="str">
        <f>IF('[2]BASE'!EL78="","",'[2]BASE'!EL78)</f>
        <v>XXXX</v>
      </c>
      <c r="L78" s="184" t="str">
        <f>IF('[2]BASE'!EM78="","",'[2]BASE'!EM78)</f>
        <v>XXXX</v>
      </c>
      <c r="M78" s="184" t="str">
        <f>IF('[2]BASE'!EN78="","",'[2]BASE'!EN78)</f>
        <v>XXXX</v>
      </c>
      <c r="N78" s="184" t="str">
        <f>IF('[2]BASE'!EO78="","",'[2]BASE'!EO78)</f>
        <v>XXXX</v>
      </c>
      <c r="O78" s="184" t="str">
        <f>IF('[2]BASE'!EP78="","",'[2]BASE'!EP78)</f>
        <v>XXXX</v>
      </c>
      <c r="P78" s="184" t="str">
        <f>IF('[2]BASE'!EQ78="","",'[2]BASE'!EQ78)</f>
        <v>XXXX</v>
      </c>
      <c r="Q78" s="184" t="str">
        <f>IF('[2]BASE'!ER78="","",'[2]BASE'!ER78)</f>
        <v>XXXX</v>
      </c>
      <c r="R78" s="184" t="str">
        <f>IF('[2]BASE'!ES78="","",'[2]BASE'!ES78)</f>
        <v>XXXX</v>
      </c>
      <c r="S78" s="184" t="str">
        <f>IF('[2]BASE'!ET78="","",'[2]BASE'!ET78)</f>
        <v>XXXX</v>
      </c>
      <c r="T78" s="183"/>
      <c r="U78" s="180"/>
    </row>
    <row r="79" spans="2:21" s="174" customFormat="1" ht="18.75" customHeight="1">
      <c r="B79" s="175"/>
      <c r="C79" s="186">
        <f>IF('[2]BASE'!C79="","",'[2]BASE'!C79)</f>
      </c>
      <c r="D79" s="186" t="str">
        <f>IF('[2]BASE'!D79="","",'[2]BASE'!D79)</f>
        <v>GRAL RODRIGUEZ - ATUCHA II</v>
      </c>
      <c r="E79" s="186">
        <f>IF('[2]BASE'!E79="","",'[2]BASE'!E79)</f>
        <v>500</v>
      </c>
      <c r="F79" s="187">
        <f>IF('[2]BASE'!F79="","",'[2]BASE'!F79)</f>
        <v>67.45</v>
      </c>
      <c r="G79" s="187"/>
      <c r="H79" s="186">
        <f>IF('[2]BASE'!EI79="","",'[2]BASE'!EI79)</f>
      </c>
      <c r="I79" s="186">
        <f>IF('[2]BASE'!EJ79="","",'[2]BASE'!EJ79)</f>
      </c>
      <c r="J79" s="186">
        <f>IF('[2]BASE'!EK79="","",'[2]BASE'!EK79)</f>
      </c>
      <c r="K79" s="186">
        <f>IF('[2]BASE'!EL79="","",'[2]BASE'!EL79)</f>
      </c>
      <c r="L79" s="186">
        <f>IF('[2]BASE'!EM79="","",'[2]BASE'!EM79)</f>
      </c>
      <c r="M79" s="186">
        <f>IF('[2]BASE'!EN79="","",'[2]BASE'!EN79)</f>
      </c>
      <c r="N79" s="186">
        <f>IF('[2]BASE'!EO79="","",'[2]BASE'!EO79)</f>
      </c>
      <c r="O79" s="186">
        <f>IF('[2]BASE'!EP79="","",'[2]BASE'!EP79)</f>
        <v>1</v>
      </c>
      <c r="P79" s="186">
        <f>IF('[2]BASE'!EQ79="","",'[2]BASE'!EQ79)</f>
      </c>
      <c r="Q79" s="186">
        <f>IF('[2]BASE'!ER79="","",'[2]BASE'!ER79)</f>
        <v>1</v>
      </c>
      <c r="R79" s="186">
        <f>IF('[2]BASE'!ES79="","",'[2]BASE'!ES79)</f>
      </c>
      <c r="S79" s="186">
        <f>IF('[2]BASE'!ET79="","",'[2]BASE'!ET79)</f>
      </c>
      <c r="T79" s="183"/>
      <c r="U79" s="180"/>
    </row>
    <row r="80" spans="2:21" s="174" customFormat="1" ht="18.75" customHeight="1">
      <c r="B80" s="175"/>
      <c r="C80" s="184">
        <f>IF('[2]BASE'!C80="","",'[2]BASE'!C80)</f>
      </c>
      <c r="D80" s="184" t="str">
        <f>IF('[2]BASE'!D80="","",'[2]BASE'!D80)</f>
        <v>ATUCHA II - RAMALLO</v>
      </c>
      <c r="E80" s="184">
        <f>IF('[2]BASE'!E80="","",'[2]BASE'!E80)</f>
        <v>500</v>
      </c>
      <c r="F80" s="185">
        <f>IF('[2]BASE'!F80="","",'[2]BASE'!F80)</f>
        <v>117.26</v>
      </c>
      <c r="G80" s="185"/>
      <c r="H80" s="184">
        <f>IF('[2]BASE'!EI80="","",'[2]BASE'!EI80)</f>
      </c>
      <c r="I80" s="184">
        <f>IF('[2]BASE'!EJ80="","",'[2]BASE'!EJ80)</f>
      </c>
      <c r="J80" s="184">
        <f>IF('[2]BASE'!EK80="","",'[2]BASE'!EK80)</f>
      </c>
      <c r="K80" s="184">
        <f>IF('[2]BASE'!EL80="","",'[2]BASE'!EL80)</f>
      </c>
      <c r="L80" s="184">
        <f>IF('[2]BASE'!EM80="","",'[2]BASE'!EM80)</f>
      </c>
      <c r="M80" s="184">
        <f>IF('[2]BASE'!EN80="","",'[2]BASE'!EN80)</f>
      </c>
      <c r="N80" s="184">
        <f>IF('[2]BASE'!EO80="","",'[2]BASE'!EO80)</f>
      </c>
      <c r="O80" s="184">
        <f>IF('[2]BASE'!EP80="","",'[2]BASE'!EP80)</f>
      </c>
      <c r="P80" s="184">
        <f>IF('[2]BASE'!EQ80="","",'[2]BASE'!EQ80)</f>
      </c>
      <c r="Q80" s="184">
        <f>IF('[2]BASE'!ER80="","",'[2]BASE'!ER80)</f>
      </c>
      <c r="R80" s="184">
        <f>IF('[2]BASE'!ES80="","",'[2]BASE'!ES80)</f>
      </c>
      <c r="S80" s="184">
        <f>IF('[2]BASE'!ET80="","",'[2]BASE'!ET80)</f>
      </c>
      <c r="T80" s="183"/>
      <c r="U80" s="180"/>
    </row>
    <row r="81" spans="2:21" s="174" customFormat="1" ht="18.75" customHeight="1">
      <c r="B81" s="175"/>
      <c r="C81" s="186">
        <f>IF('[2]BASE'!C81="","",'[2]BASE'!C81)</f>
        <v>59</v>
      </c>
      <c r="D81" s="186" t="str">
        <f>IF('[2]BASE'!D81="","",'[2]BASE'!D81)</f>
        <v>RAMALLO - ROSARIO OESTE</v>
      </c>
      <c r="E81" s="186">
        <f>IF('[2]BASE'!E81="","",'[2]BASE'!E81)</f>
        <v>500</v>
      </c>
      <c r="F81" s="186">
        <f>IF('[2]BASE'!F81="","",'[2]BASE'!F81)</f>
        <v>77</v>
      </c>
      <c r="G81" s="187" t="str">
        <f>IF('[1]BASE'!G79=0,"",'[1]BASE'!G79)</f>
        <v>A</v>
      </c>
      <c r="H81" s="186">
        <f>IF('[2]BASE'!EI81="","",'[2]BASE'!EI81)</f>
      </c>
      <c r="I81" s="186">
        <f>IF('[2]BASE'!EJ81="","",'[2]BASE'!EJ81)</f>
      </c>
      <c r="J81" s="186">
        <f>IF('[2]BASE'!EK81="","",'[2]BASE'!EK81)</f>
      </c>
      <c r="K81" s="186">
        <f>IF('[2]BASE'!EL81="","",'[2]BASE'!EL81)</f>
      </c>
      <c r="L81" s="186">
        <f>IF('[2]BASE'!EM81="","",'[2]BASE'!EM81)</f>
      </c>
      <c r="M81" s="186">
        <f>IF('[2]BASE'!EN81="","",'[2]BASE'!EN81)</f>
      </c>
      <c r="N81" s="186">
        <f>IF('[2]BASE'!EO81="","",'[2]BASE'!EO81)</f>
      </c>
      <c r="O81" s="186">
        <f>IF('[2]BASE'!EP81="","",'[2]BASE'!EP81)</f>
      </c>
      <c r="P81" s="186">
        <f>IF('[2]BASE'!EQ81="","",'[2]BASE'!EQ81)</f>
      </c>
      <c r="Q81" s="186">
        <f>IF('[2]BASE'!ER81="","",'[2]BASE'!ER81)</f>
      </c>
      <c r="R81" s="186">
        <f>IF('[2]BASE'!ES81="","",'[2]BASE'!ES81)</f>
      </c>
      <c r="S81" s="186">
        <f>IF('[2]BASE'!ET81="","",'[2]BASE'!ET81)</f>
      </c>
      <c r="T81" s="183"/>
      <c r="U81" s="180"/>
    </row>
    <row r="82" spans="2:21" s="174" customFormat="1" ht="18.75" customHeight="1">
      <c r="B82" s="175"/>
      <c r="C82" s="184">
        <f>IF('[2]BASE'!C82="","",'[2]BASE'!C82)</f>
        <v>60</v>
      </c>
      <c r="D82" s="184" t="str">
        <f>IF('[2]BASE'!D82="","",'[2]BASE'!D82)</f>
        <v>MACACHIN - HENDERSON</v>
      </c>
      <c r="E82" s="184">
        <f>IF('[2]BASE'!E82="","",'[2]BASE'!E82)</f>
        <v>500</v>
      </c>
      <c r="F82" s="185">
        <f>IF('[2]BASE'!F82="","",'[2]BASE'!F82)</f>
        <v>194</v>
      </c>
      <c r="G82" s="185" t="str">
        <f>IF('[1]BASE'!G80=0,"",'[1]BASE'!G80)</f>
        <v>A</v>
      </c>
      <c r="H82" s="184">
        <f>IF('[2]BASE'!EI82="","",'[2]BASE'!EI82)</f>
      </c>
      <c r="I82" s="184">
        <f>IF('[2]BASE'!EJ82="","",'[2]BASE'!EJ82)</f>
      </c>
      <c r="J82" s="184">
        <f>IF('[2]BASE'!EK82="","",'[2]BASE'!EK82)</f>
      </c>
      <c r="K82" s="184">
        <f>IF('[2]BASE'!EL82="","",'[2]BASE'!EL82)</f>
      </c>
      <c r="L82" s="184">
        <f>IF('[2]BASE'!EM82="","",'[2]BASE'!EM82)</f>
      </c>
      <c r="M82" s="184">
        <f>IF('[2]BASE'!EN82="","",'[2]BASE'!EN82)</f>
      </c>
      <c r="N82" s="184">
        <f>IF('[2]BASE'!EO82="","",'[2]BASE'!EO82)</f>
      </c>
      <c r="O82" s="184">
        <f>IF('[2]BASE'!EP82="","",'[2]BASE'!EP82)</f>
      </c>
      <c r="P82" s="184">
        <f>IF('[2]BASE'!EQ82="","",'[2]BASE'!EQ82)</f>
      </c>
      <c r="Q82" s="184">
        <f>IF('[2]BASE'!ER82="","",'[2]BASE'!ER82)</f>
      </c>
      <c r="R82" s="184">
        <f>IF('[2]BASE'!ES82="","",'[2]BASE'!ES82)</f>
      </c>
      <c r="S82" s="184">
        <f>IF('[2]BASE'!ET82="","",'[2]BASE'!ET82)</f>
      </c>
      <c r="T82" s="183"/>
      <c r="U82" s="180"/>
    </row>
    <row r="83" spans="2:21" s="174" customFormat="1" ht="18.75" customHeight="1">
      <c r="B83" s="175"/>
      <c r="C83" s="186">
        <f>IF('[2]BASE'!C83="","",'[2]BASE'!C83)</f>
        <v>61</v>
      </c>
      <c r="D83" s="186" t="str">
        <f>IF('[2]BASE'!D83="","",'[2]BASE'!D83)</f>
        <v>PUELCHES - MACACHIN</v>
      </c>
      <c r="E83" s="186">
        <f>IF('[2]BASE'!E83="","",'[2]BASE'!E83)</f>
        <v>500</v>
      </c>
      <c r="F83" s="187">
        <f>IF('[2]BASE'!F83="","",'[2]BASE'!F83)</f>
        <v>227</v>
      </c>
      <c r="G83" s="187" t="str">
        <f>IF('[1]BASE'!G81=0,"",'[1]BASE'!G81)</f>
        <v>A</v>
      </c>
      <c r="H83" s="186">
        <f>IF('[2]BASE'!EI83="","",'[2]BASE'!EI83)</f>
      </c>
      <c r="I83" s="186">
        <f>IF('[2]BASE'!EJ83="","",'[2]BASE'!EJ83)</f>
      </c>
      <c r="J83" s="186">
        <f>IF('[2]BASE'!EK83="","",'[2]BASE'!EK83)</f>
      </c>
      <c r="K83" s="186">
        <f>IF('[2]BASE'!EL83="","",'[2]BASE'!EL83)</f>
      </c>
      <c r="L83" s="186">
        <f>IF('[2]BASE'!EM83="","",'[2]BASE'!EM83)</f>
      </c>
      <c r="M83" s="186">
        <f>IF('[2]BASE'!EN83="","",'[2]BASE'!EN83)</f>
      </c>
      <c r="N83" s="186">
        <f>IF('[2]BASE'!EO83="","",'[2]BASE'!EO83)</f>
      </c>
      <c r="O83" s="186">
        <f>IF('[2]BASE'!EP83="","",'[2]BASE'!EP83)</f>
      </c>
      <c r="P83" s="186">
        <f>IF('[2]BASE'!EQ83="","",'[2]BASE'!EQ83)</f>
      </c>
      <c r="Q83" s="186">
        <f>IF('[2]BASE'!ER83="","",'[2]BASE'!ER83)</f>
      </c>
      <c r="R83" s="186">
        <f>IF('[2]BASE'!ES83="","",'[2]BASE'!ES83)</f>
      </c>
      <c r="S83" s="186">
        <f>IF('[2]BASE'!ET83="","",'[2]BASE'!ET83)</f>
      </c>
      <c r="T83" s="183"/>
      <c r="U83" s="180"/>
    </row>
    <row r="84" spans="2:21" s="174" customFormat="1" ht="18.75" customHeight="1">
      <c r="B84" s="175"/>
      <c r="C84" s="184">
        <f>IF('[2]BASE'!C84="","",'[2]BASE'!C84)</f>
      </c>
      <c r="D84" s="184">
        <f>IF('[2]BASE'!D84="","",'[2]BASE'!D84)</f>
      </c>
      <c r="E84" s="184">
        <f>IF('[2]BASE'!E84="","",'[2]BASE'!E84)</f>
      </c>
      <c r="F84" s="185">
        <f>IF('[2]BASE'!F84="","",'[2]BASE'!F84)</f>
      </c>
      <c r="G84" s="185" t="str">
        <f>IF('[1]BASE'!G82=0,"",'[1]BASE'!G82)</f>
        <v>B</v>
      </c>
      <c r="H84" s="184">
        <f>IF('[2]BASE'!EI84="","",'[2]BASE'!EI84)</f>
      </c>
      <c r="I84" s="184">
        <f>IF('[2]BASE'!EJ84="","",'[2]BASE'!EJ84)</f>
      </c>
      <c r="J84" s="184">
        <f>IF('[2]BASE'!EK84="","",'[2]BASE'!EK84)</f>
      </c>
      <c r="K84" s="184">
        <f>IF('[2]BASE'!EL84="","",'[2]BASE'!EL84)</f>
      </c>
      <c r="L84" s="184">
        <f>IF('[2]BASE'!EM84="","",'[2]BASE'!EM84)</f>
      </c>
      <c r="M84" s="184">
        <f>IF('[2]BASE'!EN84="","",'[2]BASE'!EN84)</f>
      </c>
      <c r="N84" s="184">
        <f>IF('[2]BASE'!EO84="","",'[2]BASE'!EO84)</f>
      </c>
      <c r="O84" s="184">
        <f>IF('[2]BASE'!EP84="","",'[2]BASE'!EP84)</f>
      </c>
      <c r="P84" s="184">
        <f>IF('[2]BASE'!EQ84="","",'[2]BASE'!EQ84)</f>
      </c>
      <c r="Q84" s="184">
        <f>IF('[2]BASE'!ER84="","",'[2]BASE'!ER84)</f>
      </c>
      <c r="R84" s="184">
        <f>IF('[2]BASE'!ES84="","",'[2]BASE'!ES84)</f>
      </c>
      <c r="S84" s="184">
        <f>IF('[2]BASE'!ET84="","",'[2]BASE'!ET84)</f>
      </c>
      <c r="T84" s="183"/>
      <c r="U84" s="180"/>
    </row>
    <row r="85" spans="2:21" s="174" customFormat="1" ht="18.75" customHeight="1">
      <c r="B85" s="175"/>
      <c r="C85" s="186">
        <f>IF('[2]BASE'!C85="","",'[2]BASE'!C85)</f>
      </c>
      <c r="D85" s="186">
        <f>IF('[2]BASE'!D85="","",'[2]BASE'!D85)</f>
      </c>
      <c r="E85" s="186">
        <f>IF('[2]BASE'!E85="","",'[2]BASE'!E85)</f>
      </c>
      <c r="F85" s="186">
        <f>IF('[2]BASE'!F85="","",'[2]BASE'!F85)</f>
      </c>
      <c r="G85" s="187" t="str">
        <f>IF('[1]BASE'!G83=0,"",'[1]BASE'!G83)</f>
        <v>B</v>
      </c>
      <c r="H85" s="186">
        <f>IF('[2]BASE'!EI85="","",'[2]BASE'!EI85)</f>
      </c>
      <c r="I85" s="186">
        <f>IF('[2]BASE'!EJ85="","",'[2]BASE'!EJ85)</f>
      </c>
      <c r="J85" s="186">
        <f>IF('[2]BASE'!EK85="","",'[2]BASE'!EK85)</f>
      </c>
      <c r="K85" s="186">
        <f>IF('[2]BASE'!EL85="","",'[2]BASE'!EL85)</f>
      </c>
      <c r="L85" s="186">
        <f>IF('[2]BASE'!EM85="","",'[2]BASE'!EM85)</f>
      </c>
      <c r="M85" s="186">
        <f>IF('[2]BASE'!EN85="","",'[2]BASE'!EN85)</f>
      </c>
      <c r="N85" s="186">
        <f>IF('[2]BASE'!EO85="","",'[2]BASE'!EO85)</f>
      </c>
      <c r="O85" s="186">
        <f>IF('[2]BASE'!EP85="","",'[2]BASE'!EP85)</f>
      </c>
      <c r="P85" s="186">
        <f>IF('[2]BASE'!EQ85="","",'[2]BASE'!EQ85)</f>
      </c>
      <c r="Q85" s="186">
        <f>IF('[2]BASE'!ER85="","",'[2]BASE'!ER85)</f>
      </c>
      <c r="R85" s="186">
        <f>IF('[2]BASE'!ES85="","",'[2]BASE'!ES85)</f>
      </c>
      <c r="S85" s="186">
        <f>IF('[2]BASE'!ET85="","",'[2]BASE'!ET85)</f>
      </c>
      <c r="T85" s="183"/>
      <c r="U85" s="180"/>
    </row>
    <row r="86" spans="2:21" s="174" customFormat="1" ht="18.75" customHeight="1">
      <c r="B86" s="175"/>
      <c r="C86" s="184">
        <f>IF('[2]BASE'!C86="","",'[2]BASE'!C86)</f>
        <v>62</v>
      </c>
      <c r="D86" s="184" t="str">
        <f>IF('[2]BASE'!D86="","",'[2]BASE'!D86)</f>
        <v>YACYRETÁ - RINCON I</v>
      </c>
      <c r="E86" s="184">
        <f>IF('[2]BASE'!E86="","",'[2]BASE'!E86)</f>
        <v>500</v>
      </c>
      <c r="F86" s="185">
        <f>IF('[2]BASE'!F86="","",'[2]BASE'!F86)</f>
        <v>3.6</v>
      </c>
      <c r="G86" s="185" t="str">
        <f>IF('[1]BASE'!G84=0,"",'[1]BASE'!G84)</f>
        <v>B</v>
      </c>
      <c r="H86" s="184">
        <f>IF('[2]BASE'!EI86="","",'[2]BASE'!EI86)</f>
      </c>
      <c r="I86" s="184">
        <f>IF('[2]BASE'!EJ86="","",'[2]BASE'!EJ86)</f>
      </c>
      <c r="J86" s="184">
        <f>IF('[2]BASE'!EK86="","",'[2]BASE'!EK86)</f>
      </c>
      <c r="K86" s="184">
        <f>IF('[2]BASE'!EL86="","",'[2]BASE'!EL86)</f>
      </c>
      <c r="L86" s="184">
        <f>IF('[2]BASE'!EM86="","",'[2]BASE'!EM86)</f>
      </c>
      <c r="M86" s="184">
        <f>IF('[2]BASE'!EN86="","",'[2]BASE'!EN86)</f>
      </c>
      <c r="N86" s="184">
        <f>IF('[2]BASE'!EO86="","",'[2]BASE'!EO86)</f>
      </c>
      <c r="O86" s="184">
        <f>IF('[2]BASE'!EP86="","",'[2]BASE'!EP86)</f>
      </c>
      <c r="P86" s="184">
        <f>IF('[2]BASE'!EQ86="","",'[2]BASE'!EQ86)</f>
      </c>
      <c r="Q86" s="184">
        <f>IF('[2]BASE'!ER86="","",'[2]BASE'!ER86)</f>
      </c>
      <c r="R86" s="184">
        <f>IF('[2]BASE'!ES86="","",'[2]BASE'!ES86)</f>
      </c>
      <c r="S86" s="184">
        <f>IF('[2]BASE'!ET86="","",'[2]BASE'!ET86)</f>
      </c>
      <c r="T86" s="183"/>
      <c r="U86" s="180"/>
    </row>
    <row r="87" spans="2:21" s="174" customFormat="1" ht="18.75" customHeight="1">
      <c r="B87" s="175"/>
      <c r="C87" s="186">
        <f>IF('[2]BASE'!C87="","",'[2]BASE'!C87)</f>
        <v>63</v>
      </c>
      <c r="D87" s="186" t="str">
        <f>IF('[2]BASE'!D87="","",'[2]BASE'!D87)</f>
        <v>YACYRETÁ - RINCON II</v>
      </c>
      <c r="E87" s="186">
        <f>IF('[2]BASE'!E87="","",'[2]BASE'!E87)</f>
        <v>500</v>
      </c>
      <c r="F87" s="187">
        <f>IF('[2]BASE'!F87="","",'[2]BASE'!F87)</f>
        <v>3.6</v>
      </c>
      <c r="G87" s="187" t="str">
        <f>IF('[1]BASE'!G85=0,"",'[1]BASE'!G85)</f>
        <v>A</v>
      </c>
      <c r="H87" s="186">
        <f>IF('[2]BASE'!EI87="","",'[2]BASE'!EI87)</f>
      </c>
      <c r="I87" s="186">
        <f>IF('[2]BASE'!EJ87="","",'[2]BASE'!EJ87)</f>
      </c>
      <c r="J87" s="186">
        <f>IF('[2]BASE'!EK87="","",'[2]BASE'!EK87)</f>
      </c>
      <c r="K87" s="186">
        <f>IF('[2]BASE'!EL87="","",'[2]BASE'!EL87)</f>
      </c>
      <c r="L87" s="186">
        <f>IF('[2]BASE'!EM87="","",'[2]BASE'!EM87)</f>
      </c>
      <c r="M87" s="186">
        <f>IF('[2]BASE'!EN87="","",'[2]BASE'!EN87)</f>
      </c>
      <c r="N87" s="186">
        <f>IF('[2]BASE'!EO87="","",'[2]BASE'!EO87)</f>
      </c>
      <c r="O87" s="186">
        <f>IF('[2]BASE'!EP87="","",'[2]BASE'!EP87)</f>
      </c>
      <c r="P87" s="186">
        <f>IF('[2]BASE'!EQ87="","",'[2]BASE'!EQ87)</f>
      </c>
      <c r="Q87" s="186">
        <f>IF('[2]BASE'!ER87="","",'[2]BASE'!ER87)</f>
      </c>
      <c r="R87" s="186">
        <f>IF('[2]BASE'!ES87="","",'[2]BASE'!ES87)</f>
      </c>
      <c r="S87" s="186">
        <f>IF('[2]BASE'!ET87="","",'[2]BASE'!ET87)</f>
      </c>
      <c r="T87" s="183"/>
      <c r="U87" s="180"/>
    </row>
    <row r="88" spans="2:21" s="174" customFormat="1" ht="18.75" customHeight="1">
      <c r="B88" s="175"/>
      <c r="C88" s="184">
        <f>IF('[2]BASE'!C88="","",'[2]BASE'!C88)</f>
        <v>64</v>
      </c>
      <c r="D88" s="184" t="str">
        <f>IF('[2]BASE'!D88="","",'[2]BASE'!D88)</f>
        <v>YACYRETÁ - RINCON III</v>
      </c>
      <c r="E88" s="184">
        <f>IF('[2]BASE'!E88="","",'[2]BASE'!E88)</f>
        <v>500</v>
      </c>
      <c r="F88" s="185">
        <f>IF('[2]BASE'!F88="","",'[2]BASE'!F88)</f>
        <v>3.6</v>
      </c>
      <c r="G88" s="185" t="str">
        <f>IF('[1]BASE'!G86=0,"",'[1]BASE'!G86)</f>
        <v>C</v>
      </c>
      <c r="H88" s="184">
        <f>IF('[2]BASE'!EI88="","",'[2]BASE'!EI88)</f>
      </c>
      <c r="I88" s="184">
        <f>IF('[2]BASE'!EJ88="","",'[2]BASE'!EJ88)</f>
      </c>
      <c r="J88" s="184">
        <f>IF('[2]BASE'!EK88="","",'[2]BASE'!EK88)</f>
      </c>
      <c r="K88" s="184">
        <f>IF('[2]BASE'!EL88="","",'[2]BASE'!EL88)</f>
      </c>
      <c r="L88" s="184">
        <f>IF('[2]BASE'!EM88="","",'[2]BASE'!EM88)</f>
      </c>
      <c r="M88" s="184">
        <f>IF('[2]BASE'!EN88="","",'[2]BASE'!EN88)</f>
      </c>
      <c r="N88" s="184">
        <f>IF('[2]BASE'!EO88="","",'[2]BASE'!EO88)</f>
      </c>
      <c r="O88" s="184">
        <f>IF('[2]BASE'!EP88="","",'[2]BASE'!EP88)</f>
      </c>
      <c r="P88" s="184">
        <f>IF('[2]BASE'!EQ88="","",'[2]BASE'!EQ88)</f>
      </c>
      <c r="Q88" s="184">
        <f>IF('[2]BASE'!ER88="","",'[2]BASE'!ER88)</f>
      </c>
      <c r="R88" s="184">
        <f>IF('[2]BASE'!ES88="","",'[2]BASE'!ES88)</f>
      </c>
      <c r="S88" s="184">
        <f>IF('[2]BASE'!ET88="","",'[2]BASE'!ET88)</f>
      </c>
      <c r="T88" s="183"/>
      <c r="U88" s="180"/>
    </row>
    <row r="89" spans="2:21" s="174" customFormat="1" ht="18.75" customHeight="1">
      <c r="B89" s="175"/>
      <c r="C89" s="186">
        <f>IF('[2]BASE'!C89="","",'[2]BASE'!C89)</f>
        <v>65</v>
      </c>
      <c r="D89" s="186" t="str">
        <f>IF('[2]BASE'!D89="","",'[2]BASE'!D89)</f>
        <v>RINCON - PASO DE LA PATRIA</v>
      </c>
      <c r="E89" s="186">
        <f>IF('[2]BASE'!E89="","",'[2]BASE'!E89)</f>
        <v>500</v>
      </c>
      <c r="F89" s="186">
        <f>IF('[2]BASE'!F89="","",'[2]BASE'!F89)</f>
        <v>227</v>
      </c>
      <c r="G89" s="187" t="str">
        <f>IF('[1]BASE'!G87=0,"",'[1]BASE'!G87)</f>
        <v>B</v>
      </c>
      <c r="H89" s="186">
        <f>IF('[2]BASE'!EI89="","",'[2]BASE'!EI89)</f>
      </c>
      <c r="I89" s="186">
        <f>IF('[2]BASE'!EJ89="","",'[2]BASE'!EJ89)</f>
        <v>1</v>
      </c>
      <c r="J89" s="186">
        <f>IF('[2]BASE'!EK89="","",'[2]BASE'!EK89)</f>
      </c>
      <c r="K89" s="186">
        <f>IF('[2]BASE'!EL89="","",'[2]BASE'!EL89)</f>
      </c>
      <c r="L89" s="186">
        <f>IF('[2]BASE'!EM89="","",'[2]BASE'!EM89)</f>
      </c>
      <c r="M89" s="186">
        <f>IF('[2]BASE'!EN89="","",'[2]BASE'!EN89)</f>
      </c>
      <c r="N89" s="186">
        <f>IF('[2]BASE'!EO89="","",'[2]BASE'!EO89)</f>
      </c>
      <c r="O89" s="186">
        <f>IF('[2]BASE'!EP89="","",'[2]BASE'!EP89)</f>
      </c>
      <c r="P89" s="186">
        <f>IF('[2]BASE'!EQ89="","",'[2]BASE'!EQ89)</f>
      </c>
      <c r="Q89" s="186">
        <f>IF('[2]BASE'!ER89="","",'[2]BASE'!ER89)</f>
      </c>
      <c r="R89" s="186">
        <f>IF('[2]BASE'!ES89="","",'[2]BASE'!ES89)</f>
      </c>
      <c r="S89" s="186">
        <f>IF('[2]BASE'!ET89="","",'[2]BASE'!ET89)</f>
      </c>
      <c r="T89" s="183"/>
      <c r="U89" s="180"/>
    </row>
    <row r="90" spans="2:21" s="174" customFormat="1" ht="18.75" customHeight="1">
      <c r="B90" s="175"/>
      <c r="C90" s="184">
        <f>IF('[2]BASE'!C90="","",'[2]BASE'!C90)</f>
        <v>66</v>
      </c>
      <c r="D90" s="184" t="str">
        <f>IF('[2]BASE'!D90="","",'[2]BASE'!D90)</f>
        <v>PASO DE LA PATRIA - RESISTENCIA</v>
      </c>
      <c r="E90" s="184">
        <f>IF('[2]BASE'!E90="","",'[2]BASE'!E90)</f>
        <v>500</v>
      </c>
      <c r="F90" s="185">
        <f>IF('[2]BASE'!F90="","",'[2]BASE'!F90)</f>
        <v>40</v>
      </c>
      <c r="G90" s="185" t="str">
        <f>IF('[1]BASE'!G88=0,"",'[1]BASE'!G88)</f>
        <v>C</v>
      </c>
      <c r="H90" s="184">
        <f>IF('[2]BASE'!EI90="","",'[2]BASE'!EI90)</f>
      </c>
      <c r="I90" s="184">
        <f>IF('[2]BASE'!EJ90="","",'[2]BASE'!EJ90)</f>
      </c>
      <c r="J90" s="184">
        <f>IF('[2]BASE'!EK90="","",'[2]BASE'!EK90)</f>
      </c>
      <c r="K90" s="184">
        <f>IF('[2]BASE'!EL90="","",'[2]BASE'!EL90)</f>
      </c>
      <c r="L90" s="184">
        <f>IF('[2]BASE'!EM90="","",'[2]BASE'!EM90)</f>
      </c>
      <c r="M90" s="184">
        <f>IF('[2]BASE'!EN90="","",'[2]BASE'!EN90)</f>
      </c>
      <c r="N90" s="184">
        <f>IF('[2]BASE'!EO90="","",'[2]BASE'!EO90)</f>
      </c>
      <c r="O90" s="184">
        <f>IF('[2]BASE'!EP90="","",'[2]BASE'!EP90)</f>
      </c>
      <c r="P90" s="184">
        <f>IF('[2]BASE'!EQ90="","",'[2]BASE'!EQ90)</f>
      </c>
      <c r="Q90" s="184">
        <f>IF('[2]BASE'!ER90="","",'[2]BASE'!ER90)</f>
      </c>
      <c r="R90" s="184">
        <f>IF('[2]BASE'!ES90="","",'[2]BASE'!ES90)</f>
      </c>
      <c r="S90" s="184">
        <f>IF('[2]BASE'!ET90="","",'[2]BASE'!ET90)</f>
      </c>
      <c r="T90" s="183"/>
      <c r="U90" s="180"/>
    </row>
    <row r="91" spans="2:21" s="174" customFormat="1" ht="18.75" customHeight="1">
      <c r="B91" s="175"/>
      <c r="C91" s="186">
        <f>IF('[2]BASE'!C91="","",'[2]BASE'!C91)</f>
        <v>67</v>
      </c>
      <c r="D91" s="186" t="str">
        <f>IF('[2]BASE'!D91="","",'[2]BASE'!D91)</f>
        <v>RINCON - RESISTENCIA</v>
      </c>
      <c r="E91" s="186">
        <f>IF('[2]BASE'!E91="","",'[2]BASE'!E91)</f>
        <v>500</v>
      </c>
      <c r="F91" s="187">
        <f>IF('[2]BASE'!F91="","",'[2]BASE'!F91)</f>
        <v>267</v>
      </c>
      <c r="G91" s="187" t="str">
        <f>IF('[1]BASE'!G89=0,"",'[1]BASE'!G89)</f>
        <v>A</v>
      </c>
      <c r="H91" s="186" t="str">
        <f>IF('[2]BASE'!EI91="","",'[2]BASE'!EI91)</f>
        <v>XXXX</v>
      </c>
      <c r="I91" s="186" t="str">
        <f>IF('[2]BASE'!EJ91="","",'[2]BASE'!EJ91)</f>
        <v>XXXX</v>
      </c>
      <c r="J91" s="186" t="str">
        <f>IF('[2]BASE'!EK91="","",'[2]BASE'!EK91)</f>
        <v>XXXX</v>
      </c>
      <c r="K91" s="186" t="str">
        <f>IF('[2]BASE'!EL91="","",'[2]BASE'!EL91)</f>
        <v>XXXX</v>
      </c>
      <c r="L91" s="186" t="str">
        <f>IF('[2]BASE'!EM91="","",'[2]BASE'!EM91)</f>
        <v>XXXX</v>
      </c>
      <c r="M91" s="186" t="str">
        <f>IF('[2]BASE'!EN91="","",'[2]BASE'!EN91)</f>
        <v>XXXX</v>
      </c>
      <c r="N91" s="186" t="str">
        <f>IF('[2]BASE'!EO91="","",'[2]BASE'!EO91)</f>
        <v>XXXX</v>
      </c>
      <c r="O91" s="186" t="str">
        <f>IF('[2]BASE'!EP91="","",'[2]BASE'!EP91)</f>
        <v>XXXX</v>
      </c>
      <c r="P91" s="186" t="str">
        <f>IF('[2]BASE'!EQ91="","",'[2]BASE'!EQ91)</f>
        <v>XXXX</v>
      </c>
      <c r="Q91" s="186" t="str">
        <f>IF('[2]BASE'!ER91="","",'[2]BASE'!ER91)</f>
        <v>XXXX</v>
      </c>
      <c r="R91" s="186" t="str">
        <f>IF('[2]BASE'!ES91="","",'[2]BASE'!ES91)</f>
        <v>XXXX</v>
      </c>
      <c r="S91" s="186" t="str">
        <f>IF('[2]BASE'!ET91="","",'[2]BASE'!ET91)</f>
        <v>XXXX</v>
      </c>
      <c r="T91" s="183"/>
      <c r="U91" s="180"/>
    </row>
    <row r="92" spans="2:21" s="174" customFormat="1" ht="18.75" customHeight="1">
      <c r="B92" s="175"/>
      <c r="C92" s="184">
        <f>IF('[2]BASE'!C92="","",'[2]BASE'!C92)</f>
      </c>
      <c r="D92" s="184">
        <f>IF('[2]BASE'!D92="","",'[2]BASE'!D92)</f>
      </c>
      <c r="E92" s="184">
        <f>IF('[2]BASE'!E92="","",'[2]BASE'!E92)</f>
      </c>
      <c r="F92" s="185">
        <f>IF('[2]BASE'!F92="","",'[2]BASE'!F92)</f>
      </c>
      <c r="G92" s="185"/>
      <c r="H92" s="184">
        <f>IF('[2]BASE'!EI92="","",'[2]BASE'!EI92)</f>
      </c>
      <c r="I92" s="184">
        <f>IF('[2]BASE'!EJ92="","",'[2]BASE'!EJ92)</f>
      </c>
      <c r="J92" s="184">
        <f>IF('[2]BASE'!EK92="","",'[2]BASE'!EK92)</f>
      </c>
      <c r="K92" s="184">
        <f>IF('[2]BASE'!EL92="","",'[2]BASE'!EL92)</f>
      </c>
      <c r="L92" s="184">
        <f>IF('[2]BASE'!EM92="","",'[2]BASE'!EM92)</f>
      </c>
      <c r="M92" s="184">
        <f>IF('[2]BASE'!EN92="","",'[2]BASE'!EN92)</f>
      </c>
      <c r="N92" s="184">
        <f>IF('[2]BASE'!EO92="","",'[2]BASE'!EO92)</f>
      </c>
      <c r="O92" s="184">
        <f>IF('[2]BASE'!EP92="","",'[2]BASE'!EP92)</f>
      </c>
      <c r="P92" s="184">
        <f>IF('[2]BASE'!EQ92="","",'[2]BASE'!EQ92)</f>
      </c>
      <c r="Q92" s="184">
        <f>IF('[2]BASE'!ER92="","",'[2]BASE'!ER92)</f>
      </c>
      <c r="R92" s="184">
        <f>IF('[2]BASE'!ES92="","",'[2]BASE'!ES92)</f>
      </c>
      <c r="S92" s="184">
        <f>IF('[2]BASE'!ET92="","",'[2]BASE'!ET92)</f>
      </c>
      <c r="T92" s="183"/>
      <c r="U92" s="180"/>
    </row>
    <row r="93" spans="2:21" s="174" customFormat="1" ht="18.75" customHeight="1">
      <c r="B93" s="175"/>
      <c r="C93" s="186">
        <f>IF('[2]BASE'!C93="","",'[2]BASE'!C93)</f>
        <v>68</v>
      </c>
      <c r="D93" s="186" t="str">
        <f>IF('[2]BASE'!D93="","",'[2]BASE'!D93)</f>
        <v>RINCON - SALTO GRANDE</v>
      </c>
      <c r="E93" s="186">
        <f>IF('[2]BASE'!E93="","",'[2]BASE'!E93)</f>
        <v>500</v>
      </c>
      <c r="F93" s="186">
        <f>IF('[2]BASE'!F93="","",'[2]BASE'!F93)</f>
        <v>506</v>
      </c>
      <c r="G93" s="187"/>
      <c r="H93" s="186">
        <f>IF('[2]BASE'!EI93="","",'[2]BASE'!EI93)</f>
      </c>
      <c r="I93" s="186">
        <f>IF('[2]BASE'!EJ93="","",'[2]BASE'!EJ93)</f>
      </c>
      <c r="J93" s="186">
        <f>IF('[2]BASE'!EK93="","",'[2]BASE'!EK93)</f>
      </c>
      <c r="K93" s="186">
        <f>IF('[2]BASE'!EL93="","",'[2]BASE'!EL93)</f>
      </c>
      <c r="L93" s="186">
        <f>IF('[2]BASE'!EM93="","",'[2]BASE'!EM93)</f>
        <v>1</v>
      </c>
      <c r="M93" s="186">
        <f>IF('[2]BASE'!EN93="","",'[2]BASE'!EN93)</f>
      </c>
      <c r="N93" s="186">
        <f>IF('[2]BASE'!EO93="","",'[2]BASE'!EO93)</f>
      </c>
      <c r="O93" s="186">
        <f>IF('[2]BASE'!EP93="","",'[2]BASE'!EP93)</f>
      </c>
      <c r="P93" s="186">
        <f>IF('[2]BASE'!EQ93="","",'[2]BASE'!EQ93)</f>
      </c>
      <c r="Q93" s="186">
        <f>IF('[2]BASE'!ER93="","",'[2]BASE'!ER93)</f>
      </c>
      <c r="R93" s="186">
        <f>IF('[2]BASE'!ES93="","",'[2]BASE'!ES93)</f>
      </c>
      <c r="S93" s="186">
        <f>IF('[2]BASE'!ET93="","",'[2]BASE'!ET93)</f>
      </c>
      <c r="T93" s="183"/>
      <c r="U93" s="180"/>
    </row>
    <row r="94" spans="2:21" s="174" customFormat="1" ht="18.75" customHeight="1">
      <c r="B94" s="175"/>
      <c r="C94" s="184">
        <f>IF('[2]BASE'!C94="","",'[2]BASE'!C94)</f>
        <v>69</v>
      </c>
      <c r="D94" s="184" t="str">
        <f>IF('[2]BASE'!D94="","",'[2]BASE'!D94)</f>
        <v>RINCON - SAN ISIDRO</v>
      </c>
      <c r="E94" s="184">
        <f>IF('[2]BASE'!E94="","",'[2]BASE'!E94)</f>
        <v>500</v>
      </c>
      <c r="F94" s="185">
        <f>IF('[2]BASE'!F94="","",'[2]BASE'!F94)</f>
        <v>85</v>
      </c>
      <c r="G94" s="185"/>
      <c r="H94" s="184">
        <f>IF('[2]BASE'!EI94="","",'[2]BASE'!EI94)</f>
      </c>
      <c r="I94" s="184">
        <f>IF('[2]BASE'!EJ94="","",'[2]BASE'!EJ94)</f>
      </c>
      <c r="J94" s="184">
        <f>IF('[2]BASE'!EK94="","",'[2]BASE'!EK94)</f>
      </c>
      <c r="K94" s="184">
        <f>IF('[2]BASE'!EL94="","",'[2]BASE'!EL94)</f>
      </c>
      <c r="L94" s="184">
        <f>IF('[2]BASE'!EM94="","",'[2]BASE'!EM94)</f>
      </c>
      <c r="M94" s="184">
        <f>IF('[2]BASE'!EN94="","",'[2]BASE'!EN94)</f>
      </c>
      <c r="N94" s="184">
        <f>IF('[2]BASE'!EO94="","",'[2]BASE'!EO94)</f>
      </c>
      <c r="O94" s="184">
        <f>IF('[2]BASE'!EP94="","",'[2]BASE'!EP94)</f>
      </c>
      <c r="P94" s="184">
        <f>IF('[2]BASE'!EQ94="","",'[2]BASE'!EQ94)</f>
      </c>
      <c r="Q94" s="184">
        <f>IF('[2]BASE'!ER94="","",'[2]BASE'!ER94)</f>
      </c>
      <c r="R94" s="184">
        <f>IF('[2]BASE'!ES94="","",'[2]BASE'!ES94)</f>
      </c>
      <c r="S94" s="184">
        <f>IF('[2]BASE'!ET94="","",'[2]BASE'!ET94)</f>
      </c>
      <c r="T94" s="183"/>
      <c r="U94" s="180"/>
    </row>
    <row r="95" spans="2:21" s="174" customFormat="1" ht="18.75" customHeight="1">
      <c r="B95" s="175"/>
      <c r="C95" s="186">
        <f>IF('[2]BASE'!C95="","",'[2]BASE'!C95)</f>
      </c>
      <c r="D95" s="186">
        <f>IF('[2]BASE'!D95="","",'[2]BASE'!D95)</f>
      </c>
      <c r="E95" s="186">
        <f>IF('[2]BASE'!E95="","",'[2]BASE'!E95)</f>
      </c>
      <c r="F95" s="186">
        <f>IF('[2]BASE'!F95="","",'[2]BASE'!F95)</f>
      </c>
      <c r="G95" s="187"/>
      <c r="H95" s="186">
        <f>IF('[2]BASE'!EI95="","",'[2]BASE'!EI95)</f>
      </c>
      <c r="I95" s="186">
        <f>IF('[2]BASE'!EJ95="","",'[2]BASE'!EJ95)</f>
      </c>
      <c r="J95" s="186">
        <f>IF('[2]BASE'!EK95="","",'[2]BASE'!EK95)</f>
      </c>
      <c r="K95" s="186">
        <f>IF('[2]BASE'!EL95="","",'[2]BASE'!EL95)</f>
      </c>
      <c r="L95" s="186">
        <f>IF('[2]BASE'!EM95="","",'[2]BASE'!EM95)</f>
      </c>
      <c r="M95" s="186">
        <f>IF('[2]BASE'!EN95="","",'[2]BASE'!EN95)</f>
      </c>
      <c r="N95" s="186">
        <f>IF('[2]BASE'!EO95="","",'[2]BASE'!EO95)</f>
      </c>
      <c r="O95" s="186">
        <f>IF('[2]BASE'!EP95="","",'[2]BASE'!EP95)</f>
      </c>
      <c r="P95" s="186">
        <f>IF('[2]BASE'!EQ95="","",'[2]BASE'!EQ95)</f>
      </c>
      <c r="Q95" s="186">
        <f>IF('[2]BASE'!ER95="","",'[2]BASE'!ER95)</f>
      </c>
      <c r="R95" s="186">
        <f>IF('[2]BASE'!ES95="","",'[2]BASE'!ES95)</f>
      </c>
      <c r="S95" s="186">
        <f>IF('[2]BASE'!ET95="","",'[2]BASE'!ET95)</f>
      </c>
      <c r="T95" s="183"/>
      <c r="U95" s="180"/>
    </row>
    <row r="96" spans="2:21" s="174" customFormat="1" ht="18.75" customHeight="1">
      <c r="B96" s="175"/>
      <c r="C96" s="184">
        <f>IF('[2]BASE'!C96="","",'[2]BASE'!C96)</f>
        <v>70</v>
      </c>
      <c r="D96" s="184" t="str">
        <f>IF('[2]BASE'!D96="","",'[2]BASE'!D96)</f>
        <v>RECREO - LA RIOJA SUR</v>
      </c>
      <c r="E96" s="184">
        <f>IF('[2]BASE'!E96="","",'[2]BASE'!E96)</f>
        <v>500</v>
      </c>
      <c r="F96" s="185">
        <f>IF('[2]BASE'!F96="","",'[2]BASE'!F96)</f>
        <v>150.3</v>
      </c>
      <c r="G96" s="185"/>
      <c r="H96" s="184">
        <f>IF('[2]BASE'!EI96="","",'[2]BASE'!EI96)</f>
      </c>
      <c r="I96" s="184">
        <f>IF('[2]BASE'!EJ96="","",'[2]BASE'!EJ96)</f>
      </c>
      <c r="J96" s="184">
        <f>IF('[2]BASE'!EK96="","",'[2]BASE'!EK96)</f>
      </c>
      <c r="K96" s="184">
        <f>IF('[2]BASE'!EL96="","",'[2]BASE'!EL96)</f>
      </c>
      <c r="L96" s="184">
        <f>IF('[2]BASE'!EM96="","",'[2]BASE'!EM96)</f>
      </c>
      <c r="M96" s="184">
        <f>IF('[2]BASE'!EN96="","",'[2]BASE'!EN96)</f>
      </c>
      <c r="N96" s="184">
        <f>IF('[2]BASE'!EO96="","",'[2]BASE'!EO96)</f>
      </c>
      <c r="O96" s="184">
        <f>IF('[2]BASE'!EP96="","",'[2]BASE'!EP96)</f>
      </c>
      <c r="P96" s="184">
        <f>IF('[2]BASE'!EQ96="","",'[2]BASE'!EQ96)</f>
      </c>
      <c r="Q96" s="184">
        <f>IF('[2]BASE'!ER96="","",'[2]BASE'!ER96)</f>
      </c>
      <c r="R96" s="184">
        <f>IF('[2]BASE'!ES96="","",'[2]BASE'!ES96)</f>
      </c>
      <c r="S96" s="184">
        <f>IF('[2]BASE'!ET96="","",'[2]BASE'!ET96)</f>
      </c>
      <c r="T96" s="183"/>
      <c r="U96" s="180"/>
    </row>
    <row r="97" spans="2:21" s="174" customFormat="1" ht="18.75" customHeight="1">
      <c r="B97" s="175"/>
      <c r="C97" s="186">
        <f>IF('[2]BASE'!C97="","",'[2]BASE'!C97)</f>
        <v>71</v>
      </c>
      <c r="D97" s="186" t="str">
        <f>IF('[2]BASE'!D97="","",'[2]BASE'!D97)</f>
        <v>M.BELGRANO - G.RODRIGUEZ</v>
      </c>
      <c r="E97" s="186">
        <f>IF('[2]BASE'!E97="","",'[2]BASE'!E97)</f>
        <v>500</v>
      </c>
      <c r="F97" s="186">
        <f>IF('[2]BASE'!F97="","",'[2]BASE'!F97)</f>
        <v>41.4</v>
      </c>
      <c r="G97" s="187"/>
      <c r="H97" s="186">
        <f>IF('[2]BASE'!EI97="","",'[2]BASE'!EI97)</f>
      </c>
      <c r="I97" s="186">
        <f>IF('[2]BASE'!EJ97="","",'[2]BASE'!EJ97)</f>
      </c>
      <c r="J97" s="186">
        <f>IF('[2]BASE'!EK97="","",'[2]BASE'!EK97)</f>
      </c>
      <c r="K97" s="186">
        <f>IF('[2]BASE'!EL97="","",'[2]BASE'!EL97)</f>
      </c>
      <c r="L97" s="186">
        <f>IF('[2]BASE'!EM97="","",'[2]BASE'!EM97)</f>
      </c>
      <c r="M97" s="186">
        <f>IF('[2]BASE'!EN97="","",'[2]BASE'!EN97)</f>
      </c>
      <c r="N97" s="186">
        <f>IF('[2]BASE'!EO97="","",'[2]BASE'!EO97)</f>
      </c>
      <c r="O97" s="186">
        <f>IF('[2]BASE'!EP97="","",'[2]BASE'!EP97)</f>
      </c>
      <c r="P97" s="186">
        <f>IF('[2]BASE'!EQ97="","",'[2]BASE'!EQ97)</f>
      </c>
      <c r="Q97" s="186">
        <f>IF('[2]BASE'!ER97="","",'[2]BASE'!ER97)</f>
      </c>
      <c r="R97" s="186">
        <f>IF('[2]BASE'!ES97="","",'[2]BASE'!ES97)</f>
      </c>
      <c r="S97" s="186">
        <f>IF('[2]BASE'!ET97="","",'[2]BASE'!ET97)</f>
      </c>
      <c r="T97" s="183"/>
      <c r="U97" s="180"/>
    </row>
    <row r="98" spans="2:21" s="174" customFormat="1" ht="18.75" customHeight="1">
      <c r="B98" s="175"/>
      <c r="C98" s="184">
        <f>IF('[2]BASE'!C98="","",'[2]BASE'!C98)</f>
      </c>
      <c r="D98" s="184">
        <f>IF('[2]BASE'!D98="","",'[2]BASE'!D98)</f>
      </c>
      <c r="E98" s="184">
        <f>IF('[2]BASE'!E98="","",'[2]BASE'!E98)</f>
      </c>
      <c r="F98" s="185">
        <f>IF('[2]BASE'!F98="","",'[2]BASE'!F98)</f>
      </c>
      <c r="G98" s="185" t="str">
        <f>IF('[1]BASE'!G90=0,"",'[1]BASE'!G90)</f>
        <v>C</v>
      </c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3"/>
      <c r="U98" s="180"/>
    </row>
    <row r="99" spans="2:21" s="174" customFormat="1" ht="9.75" customHeight="1" thickBot="1">
      <c r="B99" s="175"/>
      <c r="C99" s="188"/>
      <c r="D99" s="188"/>
      <c r="E99" s="188"/>
      <c r="F99" s="188"/>
      <c r="G99" s="189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83"/>
      <c r="U99" s="180"/>
    </row>
    <row r="100" spans="2:21" s="174" customFormat="1" ht="19.5" customHeight="1" thickBot="1" thickTop="1">
      <c r="B100" s="175"/>
      <c r="C100" s="191"/>
      <c r="D100" s="192"/>
      <c r="E100" s="193" t="s">
        <v>22</v>
      </c>
      <c r="F100" s="194">
        <f>SUM($F$16:$F$98)-SUMIF(S16:S98,"XXXX",$F$16:$F$98)</f>
        <v>9903.140000000001</v>
      </c>
      <c r="G100" s="195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83"/>
      <c r="U100" s="180"/>
    </row>
    <row r="101" spans="2:21" s="174" customFormat="1" ht="19.5" customHeight="1" thickBot="1" thickTop="1">
      <c r="B101" s="175"/>
      <c r="C101" s="197"/>
      <c r="D101" s="198"/>
      <c r="E101" s="199"/>
      <c r="F101" s="200" t="s">
        <v>23</v>
      </c>
      <c r="H101" s="201">
        <f aca="true" t="shared" si="0" ref="H101:S101">SUM(H17:H98)</f>
        <v>5</v>
      </c>
      <c r="I101" s="201">
        <f t="shared" si="0"/>
        <v>6</v>
      </c>
      <c r="J101" s="201">
        <f t="shared" si="0"/>
        <v>5</v>
      </c>
      <c r="K101" s="201">
        <f t="shared" si="0"/>
        <v>5</v>
      </c>
      <c r="L101" s="201">
        <f t="shared" si="0"/>
        <v>6</v>
      </c>
      <c r="M101" s="201">
        <f t="shared" si="0"/>
        <v>4</v>
      </c>
      <c r="N101" s="201">
        <f t="shared" si="0"/>
        <v>1</v>
      </c>
      <c r="O101" s="201">
        <f t="shared" si="0"/>
        <v>4</v>
      </c>
      <c r="P101" s="201">
        <f t="shared" si="0"/>
        <v>4</v>
      </c>
      <c r="Q101" s="201">
        <f t="shared" si="0"/>
        <v>4</v>
      </c>
      <c r="R101" s="201">
        <f t="shared" si="0"/>
        <v>0</v>
      </c>
      <c r="S101" s="201">
        <f t="shared" si="0"/>
        <v>3</v>
      </c>
      <c r="T101" s="183"/>
      <c r="U101" s="180"/>
    </row>
    <row r="102" spans="2:21" s="174" customFormat="1" ht="19.5" customHeight="1" thickBot="1" thickTop="1">
      <c r="B102" s="175"/>
      <c r="E102" s="199"/>
      <c r="F102" s="200" t="s">
        <v>24</v>
      </c>
      <c r="H102" s="202">
        <f>'[2]BASE'!EI106</f>
        <v>0.34</v>
      </c>
      <c r="I102" s="202">
        <f>'[2]BASE'!EJ106</f>
        <v>0.33</v>
      </c>
      <c r="J102" s="202">
        <f>'[2]BASE'!EK106</f>
        <v>0.34</v>
      </c>
      <c r="K102" s="202">
        <f>'[2]BASE'!EL106</f>
        <v>0.35</v>
      </c>
      <c r="L102" s="202">
        <f>'[2]BASE'!EM106</f>
        <v>0.38</v>
      </c>
      <c r="M102" s="202">
        <f>'[2]BASE'!EN106</f>
        <v>0.42</v>
      </c>
      <c r="N102" s="202">
        <f>'[2]BASE'!EO106</f>
        <v>0.45</v>
      </c>
      <c r="O102" s="202">
        <f>'[2]BASE'!EP106</f>
        <v>0.45</v>
      </c>
      <c r="P102" s="202">
        <f>'[2]BASE'!EQ106</f>
        <v>0.45</v>
      </c>
      <c r="Q102" s="202">
        <f>'[2]BASE'!ER106</f>
        <v>0.47</v>
      </c>
      <c r="R102" s="202">
        <f>'[2]BASE'!ES106</f>
        <v>0.48</v>
      </c>
      <c r="S102" s="202">
        <f>'[2]BASE'!ET106</f>
        <v>0.47</v>
      </c>
      <c r="T102" s="202">
        <f>SUM(H101:S101)/F100*100</f>
        <v>0.4745969460191414</v>
      </c>
      <c r="U102" s="180"/>
    </row>
    <row r="103" spans="2:21" s="209" customFormat="1" ht="9.75" customHeight="1" thickBot="1" thickTop="1">
      <c r="B103" s="203"/>
      <c r="C103" s="68"/>
      <c r="D103" s="204"/>
      <c r="E103" s="205"/>
      <c r="F103" s="206"/>
      <c r="G103" s="68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8"/>
    </row>
    <row r="104" spans="2:21" ht="15.75" customHeight="1" thickBot="1">
      <c r="B104" s="110"/>
      <c r="C104" s="210"/>
      <c r="D104" s="211" t="s">
        <v>42</v>
      </c>
      <c r="E104" s="82"/>
      <c r="F104" s="82"/>
      <c r="G104" s="21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112"/>
    </row>
    <row r="105" spans="2:21" ht="20.25" thickBot="1" thickTop="1">
      <c r="B105" s="110"/>
      <c r="C105" s="212"/>
      <c r="D105" s="82"/>
      <c r="H105" s="311" t="s">
        <v>25</v>
      </c>
      <c r="I105" s="312"/>
      <c r="J105" s="252">
        <f>T102</f>
        <v>0.4745969460191414</v>
      </c>
      <c r="K105" s="313" t="s">
        <v>43</v>
      </c>
      <c r="L105" s="313"/>
      <c r="M105" s="314"/>
      <c r="N105" s="82"/>
      <c r="O105" s="82"/>
      <c r="P105" s="82"/>
      <c r="Q105" s="82"/>
      <c r="R105" s="82"/>
      <c r="S105" s="82"/>
      <c r="T105" s="82"/>
      <c r="U105" s="112"/>
    </row>
    <row r="106" spans="2:21" s="86" customFormat="1" ht="9.75" customHeight="1" thickBot="1" thickTop="1">
      <c r="B106" s="213"/>
      <c r="C106" s="214"/>
      <c r="D106" s="215"/>
      <c r="E106" s="215"/>
      <c r="F106" s="214"/>
      <c r="G106" s="214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6"/>
    </row>
    <row r="107" spans="3:7" ht="13.5" thickTop="1">
      <c r="C107" s="217"/>
      <c r="F107" s="217"/>
      <c r="G107" s="217"/>
    </row>
    <row r="108" spans="3:194" ht="12.75">
      <c r="C108" s="217"/>
      <c r="D108" s="212"/>
      <c r="E108" s="212"/>
      <c r="F108" s="212"/>
      <c r="G108" s="212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2"/>
      <c r="GK108" s="82"/>
      <c r="GL108" s="82"/>
    </row>
    <row r="109" spans="3:194" ht="12.75">
      <c r="C109" s="217"/>
      <c r="D109" s="212"/>
      <c r="E109" s="212"/>
      <c r="F109" s="212"/>
      <c r="G109" s="212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  <c r="GH109" s="82"/>
      <c r="GI109" s="82"/>
      <c r="GJ109" s="82"/>
      <c r="GK109" s="82"/>
      <c r="GL109" s="82"/>
    </row>
    <row r="110" spans="3:194" ht="12.75">
      <c r="C110" s="217"/>
      <c r="D110" s="212"/>
      <c r="E110" s="212"/>
      <c r="F110" s="212"/>
      <c r="G110" s="212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 s="82"/>
      <c r="FY110" s="82"/>
      <c r="FZ110" s="82"/>
      <c r="GA110" s="82"/>
      <c r="GB110" s="82"/>
      <c r="GC110" s="82"/>
      <c r="GD110" s="82"/>
      <c r="GE110" s="82"/>
      <c r="GF110" s="82"/>
      <c r="GG110" s="82"/>
      <c r="GH110" s="82"/>
      <c r="GI110" s="82"/>
      <c r="GJ110" s="82"/>
      <c r="GK110" s="82"/>
      <c r="GL110" s="82"/>
    </row>
    <row r="111" spans="3:194" ht="12.75">
      <c r="C111" s="217"/>
      <c r="D111" s="212"/>
      <c r="E111" s="212"/>
      <c r="F111" s="212"/>
      <c r="G111" s="212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 s="82"/>
      <c r="FY111" s="82"/>
      <c r="FZ111" s="82"/>
      <c r="GA111" s="82"/>
      <c r="GB111" s="82"/>
      <c r="GC111" s="82"/>
      <c r="GD111" s="82"/>
      <c r="GE111" s="82"/>
      <c r="GF111" s="82"/>
      <c r="GG111" s="82"/>
      <c r="GH111" s="82"/>
      <c r="GI111" s="82"/>
      <c r="GJ111" s="82"/>
      <c r="GK111" s="82"/>
      <c r="GL111" s="82"/>
    </row>
    <row r="112" spans="3:194" ht="12.75">
      <c r="C112" s="217"/>
      <c r="D112" s="212"/>
      <c r="E112" s="212"/>
      <c r="F112" s="212"/>
      <c r="G112" s="212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  <c r="GG112" s="82"/>
      <c r="GH112" s="82"/>
      <c r="GI112" s="82"/>
      <c r="GJ112" s="82"/>
      <c r="GK112" s="82"/>
      <c r="GL112" s="82"/>
    </row>
    <row r="113" spans="3:194" ht="12.75">
      <c r="C113" s="217"/>
      <c r="D113" s="212"/>
      <c r="E113" s="212"/>
      <c r="F113" s="212"/>
      <c r="G113" s="212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2"/>
      <c r="GK113" s="82"/>
      <c r="GL113" s="82"/>
    </row>
    <row r="114" spans="3:194" ht="12.75">
      <c r="C114" s="217"/>
      <c r="D114" s="212"/>
      <c r="E114" s="212"/>
      <c r="F114" s="212"/>
      <c r="G114" s="212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2"/>
      <c r="GK114" s="82"/>
      <c r="GL114" s="82"/>
    </row>
    <row r="115" spans="3:194" ht="12.75">
      <c r="C115" s="217"/>
      <c r="D115" s="212"/>
      <c r="E115" s="212"/>
      <c r="F115" s="212"/>
      <c r="G115" s="212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</row>
    <row r="116" spans="3:194" ht="12.75">
      <c r="C116" s="217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2"/>
      <c r="GK116" s="82"/>
      <c r="GL116" s="82"/>
    </row>
    <row r="117" spans="3:194" ht="12.75">
      <c r="C117" s="217"/>
      <c r="D117" s="82"/>
      <c r="E117" s="82"/>
      <c r="F117" s="212"/>
      <c r="G117" s="21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82"/>
      <c r="FX117" s="82"/>
      <c r="FY117" s="82"/>
      <c r="FZ117" s="82"/>
      <c r="GA117" s="82"/>
      <c r="GB117" s="82"/>
      <c r="GC117" s="82"/>
      <c r="GD117" s="82"/>
      <c r="GE117" s="82"/>
      <c r="GF117" s="82"/>
      <c r="GG117" s="82"/>
      <c r="GH117" s="82"/>
      <c r="GI117" s="82"/>
      <c r="GJ117" s="82"/>
      <c r="GK117" s="82"/>
      <c r="GL117" s="82"/>
    </row>
    <row r="118" spans="3:7" ht="12.75">
      <c r="C118" s="217"/>
      <c r="F118" s="217"/>
      <c r="G118" s="217"/>
    </row>
    <row r="119" spans="3:7" ht="12.75">
      <c r="C119" s="217"/>
      <c r="F119" s="217"/>
      <c r="G119" s="217"/>
    </row>
    <row r="120" spans="3:7" ht="12.75">
      <c r="C120" s="217"/>
      <c r="F120" s="217"/>
      <c r="G120" s="217"/>
    </row>
    <row r="121" spans="6:7" ht="12.75">
      <c r="F121" s="217"/>
      <c r="G121" s="217"/>
    </row>
  </sheetData>
  <sheetProtection/>
  <mergeCells count="2">
    <mergeCell ref="H105:I105"/>
    <mergeCell ref="K105:M10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39" r:id="rId2"/>
  <headerFooter alignWithMargins="0">
    <oddFooter>&amp;L&amp;"Times New Roman,Cursiva"&amp;7&amp;Z&amp;F&amp;P&amp;N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Analia Aguirre</cp:lastModifiedBy>
  <cp:lastPrinted>2015-03-17T19:39:51Z</cp:lastPrinted>
  <dcterms:created xsi:type="dcterms:W3CDTF">1998-09-02T21:36:20Z</dcterms:created>
  <dcterms:modified xsi:type="dcterms:W3CDTF">2016-11-11T14:17:16Z</dcterms:modified>
  <cp:category/>
  <cp:version/>
  <cp:contentType/>
  <cp:contentStatus/>
</cp:coreProperties>
</file>