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<sst xmlns="http://schemas.openxmlformats.org/spreadsheetml/2006/main" count="83" uniqueCount="79">
  <si>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</si>
  <si>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</si>
  <si>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</si>
  <si>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</si>
  <si>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</si>
  <si>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</si>
  <si>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</si>
  <si>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</si>
  <si>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</si>
  <si>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</si>
  <si>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</si>
  <si>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</si>
  <si>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</si>
  <si>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</si>
  <si>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</si>
  <si>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</si>
  <si>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</si>
  <si>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</si>
  <si>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</si>
  <si>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</si>
  <si>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</si>
  <si>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</si>
  <si>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</si>
  <si>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</si>
  <si>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</si>
  <si>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</si>
  <si>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</si>
  <si>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</si>
  <si>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</si>
  <si>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</si>
  <si>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</si>
  <si>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</si>
  <si>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</si>
  <si>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</si>
  <si>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</si>
  <si>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</si>
  <si>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</si>
  <si>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</si>
  <si>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</si>
  <si>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</si>
  <si>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</si>
  <si>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</si>
  <si>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</si>
  <si>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</si>
  <si>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</si>
  <si>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</si>
  <si>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</si>
  <si>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</si>
  <si>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</si>
  <si>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</si>
  <si>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</si>
  <si>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</si>
  <si>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</si>
  <si>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</si>
  <si>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</si>
  <si>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</si>
  <si>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</si>
  <si>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</si>
  <si>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</si>
  <si>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</si>
  <si>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</si>
  <si>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</si>
  <si>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</si>
  <si>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</si>
  <si>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</si>
  <si>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</si>
  <si>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</si>
  <si>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</si>
  <si>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</si>
  <si>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</si>
  <si>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</si>
  <si>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</si>
  <si>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</si>
  <si>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</si>
  <si>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</si>
  <si>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</si>
  <si>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</si>
  <si>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Agosto de 2015</t>
  </si>
  <si>
    <t>ANEXO IX al Memorandum  D.T.E.E. N°  580  / 2016         .-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</si>
</sst>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4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4" applyFont="1" applyFill="1" applyBorder="1" applyAlignment="1">
      <alignment horizontal="center"/>
      <protection/>
    </xf>
    <xf numFmtId="170" fontId="33" fillId="0" borderId="0" xfId="54" applyNumberFormat="1" applyFont="1" applyFill="1" applyBorder="1" applyAlignment="1">
      <alignment horizontal="right" wrapText="1"/>
      <protection/>
    </xf>
    <xf numFmtId="2" fontId="33" fillId="0" borderId="0" xfId="54" applyNumberFormat="1" applyFont="1" applyFill="1" applyBorder="1" applyAlignment="1">
      <alignment horizontal="right" wrapText="1"/>
      <protection/>
    </xf>
    <xf numFmtId="22" fontId="33" fillId="0" borderId="0" xfId="54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4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166" fontId="30" fillId="0" borderId="0" xfId="0" applyNumberFormat="1" applyFont="1" applyFill="1" applyBorder="1" applyAlignment="1">
      <alignment horizontal="center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9" fillId="34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atos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42125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77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170815.4335251515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35076.021755477996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1113.652659451426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109124.53200539041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12017.124</v>
      </c>
      <c r="K24" s="80">
        <f>J24*0.5</f>
        <v>6008.562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27085.929159420288</v>
      </c>
      <c r="K26" s="8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SUM(J17:J27)+K24+K26+K23+K20+K19+K18</f>
        <v>361241.2551048916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sheetProtection/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G24" sqref="G24:O24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7.14062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IX al Memorandum  D.T.E.E. N°  580  / 2016         .-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8" t="s">
        <v>1</v>
      </c>
      <c r="B4" s="218"/>
      <c r="C4" s="77"/>
      <c r="P4" s="16"/>
    </row>
    <row r="5" spans="1:16" s="15" customFormat="1" ht="11.25">
      <c r="A5" s="218" t="s">
        <v>2</v>
      </c>
      <c r="B5" s="21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Agosto de 2015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30" t="s">
        <v>45</v>
      </c>
      <c r="E14" s="230"/>
      <c r="F14" s="112"/>
      <c r="G14" s="225" t="s">
        <v>38</v>
      </c>
      <c r="H14" s="225"/>
      <c r="I14" s="225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6" t="s">
        <v>47</v>
      </c>
      <c r="E15" s="226"/>
      <c r="F15" s="112"/>
      <c r="G15" s="224" t="s">
        <v>48</v>
      </c>
      <c r="H15" s="224"/>
      <c r="I15" s="224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2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3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55</v>
      </c>
      <c r="D22" s="151" t="s">
        <v>64</v>
      </c>
      <c r="E22" s="152" t="s">
        <v>58</v>
      </c>
      <c r="F22" s="116"/>
      <c r="G22" s="178">
        <v>137169.49</v>
      </c>
      <c r="H22" s="179">
        <v>19530.6</v>
      </c>
      <c r="I22" s="180">
        <v>93040.5</v>
      </c>
      <c r="J22" s="181"/>
      <c r="K22" s="182">
        <v>475701.63</v>
      </c>
      <c r="L22" s="181"/>
      <c r="M22" s="182">
        <v>2093.08</v>
      </c>
      <c r="N22" s="181"/>
      <c r="O22" s="182">
        <v>2900289.31</v>
      </c>
      <c r="P22" s="100"/>
      <c r="T22" s="213"/>
    </row>
    <row r="23" spans="1:20" s="98" customFormat="1" ht="19.5" customHeight="1">
      <c r="A23" s="93"/>
      <c r="B23" s="94"/>
      <c r="C23" s="22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0"/>
      <c r="D24" s="154" t="s">
        <v>66</v>
      </c>
      <c r="E24" s="155" t="s">
        <v>60</v>
      </c>
      <c r="F24" s="118"/>
      <c r="G24" s="183">
        <v>2828</v>
      </c>
      <c r="H24" s="184">
        <v>1271</v>
      </c>
      <c r="I24" s="163">
        <v>3469</v>
      </c>
      <c r="J24" s="140"/>
      <c r="K24" s="132">
        <v>11800</v>
      </c>
      <c r="L24" s="140"/>
      <c r="M24" s="132">
        <v>134</v>
      </c>
      <c r="N24" s="140"/>
      <c r="O24" s="185">
        <v>7987</v>
      </c>
      <c r="P24" s="97"/>
    </row>
    <row r="25" spans="1:16" s="98" customFormat="1" ht="19.5" customHeight="1" thickBot="1">
      <c r="A25" s="93"/>
      <c r="B25" s="94"/>
      <c r="C25" s="221"/>
      <c r="D25" s="156" t="s">
        <v>56</v>
      </c>
      <c r="E25" s="150" t="s">
        <v>61</v>
      </c>
      <c r="F25" s="119"/>
      <c r="G25" s="125">
        <v>8</v>
      </c>
      <c r="H25" s="126">
        <v>1</v>
      </c>
      <c r="I25" s="103">
        <v>34</v>
      </c>
      <c r="J25" s="140"/>
      <c r="K25" s="133">
        <v>18</v>
      </c>
      <c r="L25" s="140"/>
      <c r="M25" s="133">
        <v>35</v>
      </c>
      <c r="N25" s="140"/>
      <c r="O25" s="133">
        <v>17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46</v>
      </c>
      <c r="D27" s="157" t="s">
        <v>25</v>
      </c>
      <c r="E27" s="158"/>
      <c r="F27" s="120"/>
      <c r="G27" s="127">
        <f>1-G22/G23/G24</f>
        <v>0.9944630065134693</v>
      </c>
      <c r="H27" s="128">
        <f>1-H22/H23/H24</f>
        <v>0.9982458532274231</v>
      </c>
      <c r="I27" s="129">
        <f>1-I22/I23/I24</f>
        <v>0.9969382929824631</v>
      </c>
      <c r="J27" s="141"/>
      <c r="K27" s="104">
        <f>1-K22/K23/K24</f>
        <v>0.9953979797422801</v>
      </c>
      <c r="L27" s="141"/>
      <c r="M27" s="104">
        <f>1-M22/M23/M24</f>
        <v>0.9982168949771689</v>
      </c>
      <c r="N27" s="141"/>
      <c r="O27" s="104">
        <f>1-O22/O23/O24</f>
        <v>0.9585472324319256</v>
      </c>
      <c r="P27" s="97"/>
    </row>
    <row r="28" spans="1:16" s="98" customFormat="1" ht="19.5" customHeight="1" thickBot="1" thickTop="1">
      <c r="A28" s="93"/>
      <c r="B28" s="94"/>
      <c r="C28" s="222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3"/>
      <c r="D29" s="159" t="s">
        <v>26</v>
      </c>
      <c r="E29" s="160" t="s">
        <v>62</v>
      </c>
      <c r="F29" s="120"/>
      <c r="G29" s="131">
        <f>+G25/G24*100</f>
        <v>0.2828854314002829</v>
      </c>
      <c r="H29" s="131">
        <f>+H25/H24*100</f>
        <v>0.07867820613690008</v>
      </c>
      <c r="I29" s="130">
        <f>+I25/I24*100</f>
        <v>0.9801095416546555</v>
      </c>
      <c r="J29" s="142"/>
      <c r="K29" s="105">
        <f>+K25/K24*100</f>
        <v>0.15254237288135594</v>
      </c>
      <c r="L29" s="142"/>
      <c r="M29" s="105">
        <f>+M25/M24</f>
        <v>0.26119402985074625</v>
      </c>
      <c r="N29" s="142"/>
      <c r="O29" s="105">
        <f>+O25/O24*100</f>
        <v>0.21284587454613746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7" t="s">
        <v>74</v>
      </c>
      <c r="C32" s="195" t="s">
        <v>69</v>
      </c>
      <c r="D32" s="196"/>
      <c r="E32" s="197"/>
      <c r="F32" s="196"/>
      <c r="G32" s="198">
        <f>+(G27-G19)/(1-G19)</f>
        <v>0.4163599149856982</v>
      </c>
      <c r="H32" s="198">
        <f>+(H27-H19)/(1-H19)</f>
        <v>0.7304630035991219</v>
      </c>
      <c r="I32" s="198">
        <f>+(I27-I19)/(1-I19)</f>
        <v>0.04768055442084866</v>
      </c>
      <c r="J32" s="198"/>
      <c r="K32" s="198">
        <f>+(K27-K19)/(1-K19)</f>
        <v>0.4702405597191273</v>
      </c>
      <c r="L32" s="198"/>
      <c r="M32" s="198">
        <f>+(M27-M19)/(1-M19)</f>
        <v>-0.7992987112322321</v>
      </c>
      <c r="N32" s="198"/>
      <c r="O32" s="199">
        <f>+(O27-O19)/(1-O19)</f>
        <v>-1.5194656031164067</v>
      </c>
      <c r="P32" s="190"/>
    </row>
    <row r="33" spans="1:16" s="191" customFormat="1" ht="19.5" customHeight="1" hidden="1">
      <c r="A33" s="189"/>
      <c r="B33" s="227"/>
      <c r="C33" s="200" t="s">
        <v>70</v>
      </c>
      <c r="D33" s="192"/>
      <c r="E33" s="193"/>
      <c r="F33" s="192"/>
      <c r="G33" s="194">
        <f>IF(G32&gt;0,G32,0)</f>
        <v>0.4163599149856982</v>
      </c>
      <c r="H33" s="194">
        <f aca="true" t="shared" si="0" ref="H33:O33">IF(H32&gt;0,H32,0)</f>
        <v>0.7304630035991219</v>
      </c>
      <c r="I33" s="194">
        <f t="shared" si="0"/>
        <v>0.04768055442084866</v>
      </c>
      <c r="J33" s="194"/>
      <c r="K33" s="194">
        <f t="shared" si="0"/>
        <v>0.4702405597191273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7"/>
      <c r="C34" s="200" t="s">
        <v>71</v>
      </c>
      <c r="D34" s="192"/>
      <c r="E34" s="193"/>
      <c r="F34" s="192"/>
      <c r="G34" s="194">
        <f>+(G20-G29)/G20</f>
        <v>0.5205331671181646</v>
      </c>
      <c r="H34" s="194">
        <f>+(H20-H29)/H20</f>
        <v>0.9291187332099999</v>
      </c>
      <c r="I34" s="194">
        <f>+(I20-I29)/I20</f>
        <v>0.01989045834534453</v>
      </c>
      <c r="J34" s="194"/>
      <c r="K34" s="194">
        <f>+(K20-K29)/K20</f>
        <v>0.6949152542372881</v>
      </c>
      <c r="L34" s="194"/>
      <c r="M34" s="194">
        <f>+(M20-M29)/M20</f>
        <v>0.6268656716417911</v>
      </c>
      <c r="N34" s="194"/>
      <c r="O34" s="201">
        <f>+(O20-O29)/O20</f>
        <v>0.6915277180490761</v>
      </c>
      <c r="P34" s="190"/>
    </row>
    <row r="35" spans="1:16" s="191" customFormat="1" ht="19.5" customHeight="1" hidden="1">
      <c r="A35" s="189"/>
      <c r="B35" s="227"/>
      <c r="C35" s="200" t="s">
        <v>72</v>
      </c>
      <c r="D35" s="192"/>
      <c r="E35" s="193"/>
      <c r="F35" s="192"/>
      <c r="G35" s="194">
        <f>+G34+G33</f>
        <v>0.9368930821038628</v>
      </c>
      <c r="H35" s="194">
        <f aca="true" t="shared" si="1" ref="H35:O35">+H34+H33</f>
        <v>1.659581736809122</v>
      </c>
      <c r="I35" s="194">
        <f t="shared" si="1"/>
        <v>0.06757101276619319</v>
      </c>
      <c r="J35" s="194"/>
      <c r="K35" s="194">
        <f t="shared" si="1"/>
        <v>1.1651558139564153</v>
      </c>
      <c r="L35" s="194"/>
      <c r="M35" s="194">
        <f t="shared" si="1"/>
        <v>0.6268656716417911</v>
      </c>
      <c r="N35" s="194"/>
      <c r="O35" s="201">
        <f t="shared" si="1"/>
        <v>0.6915277180490761</v>
      </c>
      <c r="P35" s="190"/>
    </row>
    <row r="36" spans="1:16" s="191" customFormat="1" ht="19.5" customHeight="1" hidden="1">
      <c r="A36" s="189"/>
      <c r="B36" s="227"/>
      <c r="C36" s="200" t="s">
        <v>70</v>
      </c>
      <c r="D36" s="192"/>
      <c r="E36" s="193"/>
      <c r="F36" s="192"/>
      <c r="G36" s="194">
        <f>IF(G35&gt;0,G35,0)</f>
        <v>0.9368930821038628</v>
      </c>
      <c r="H36" s="194">
        <f aca="true" t="shared" si="2" ref="H36:O36">IF(H35&gt;0,H35,0)</f>
        <v>1.659581736809122</v>
      </c>
      <c r="I36" s="194">
        <f t="shared" si="2"/>
        <v>0.06757101276619319</v>
      </c>
      <c r="J36" s="194"/>
      <c r="K36" s="194">
        <f t="shared" si="2"/>
        <v>1.1651558139564153</v>
      </c>
      <c r="L36" s="194"/>
      <c r="M36" s="194">
        <f t="shared" si="2"/>
        <v>0.6268656716417911</v>
      </c>
      <c r="N36" s="194"/>
      <c r="O36" s="201">
        <f t="shared" si="2"/>
        <v>0.6915277180490761</v>
      </c>
      <c r="P36" s="190"/>
    </row>
    <row r="37" spans="1:16" s="191" customFormat="1" ht="19.5" customHeight="1" hidden="1">
      <c r="A37" s="189"/>
      <c r="B37" s="227"/>
      <c r="C37" s="200" t="s">
        <v>73</v>
      </c>
      <c r="D37" s="192"/>
      <c r="E37" s="193"/>
      <c r="F37" s="192"/>
      <c r="G37" s="194">
        <f>+G36*G24*G18</f>
        <v>170815.4335251515</v>
      </c>
      <c r="H37" s="194">
        <f aca="true" t="shared" si="3" ref="H37:O37">+H36*H24*H18</f>
        <v>35076.021755477996</v>
      </c>
      <c r="I37" s="194">
        <f t="shared" si="3"/>
        <v>1113.652659451426</v>
      </c>
      <c r="J37" s="194"/>
      <c r="K37" s="194">
        <f t="shared" si="3"/>
        <v>109124.53200539041</v>
      </c>
      <c r="L37" s="194"/>
      <c r="M37" s="194">
        <f t="shared" si="3"/>
        <v>12017.124</v>
      </c>
      <c r="N37" s="194"/>
      <c r="O37" s="201">
        <f t="shared" si="3"/>
        <v>27085.929159420288</v>
      </c>
      <c r="P37" s="190"/>
    </row>
    <row r="38" spans="1:16" s="191" customFormat="1" ht="19.5" customHeight="1" hidden="1" thickBot="1">
      <c r="A38" s="189"/>
      <c r="B38" s="227"/>
      <c r="C38" s="202" t="s">
        <v>70</v>
      </c>
      <c r="D38" s="203"/>
      <c r="E38" s="204"/>
      <c r="F38" s="203"/>
      <c r="G38" s="205">
        <f>IF(G37&gt;0,G37,0)</f>
        <v>170815.4335251515</v>
      </c>
      <c r="H38" s="205">
        <f aca="true" t="shared" si="4" ref="H38:O38">IF(H37&gt;0,H37,0)</f>
        <v>35076.021755477996</v>
      </c>
      <c r="I38" s="205">
        <f t="shared" si="4"/>
        <v>1113.652659451426</v>
      </c>
      <c r="J38" s="206"/>
      <c r="K38" s="205">
        <f t="shared" si="4"/>
        <v>109124.53200539041</v>
      </c>
      <c r="L38" s="206"/>
      <c r="M38" s="205">
        <f t="shared" si="4"/>
        <v>12017.124</v>
      </c>
      <c r="N38" s="206"/>
      <c r="O38" s="207">
        <f t="shared" si="4"/>
        <v>27085.929159420288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8" t="s">
        <v>27</v>
      </c>
      <c r="E41" s="229"/>
      <c r="F41" s="106"/>
      <c r="G41" s="108">
        <f>G38</f>
        <v>170815.4335251515</v>
      </c>
      <c r="H41" s="108">
        <f>H38</f>
        <v>35076.021755477996</v>
      </c>
      <c r="I41" s="108">
        <f>I38</f>
        <v>1113.652659451426</v>
      </c>
      <c r="J41" s="143"/>
      <c r="K41" s="108">
        <f>K38</f>
        <v>109124.53200539041</v>
      </c>
      <c r="L41" s="143"/>
      <c r="M41" s="108">
        <f>M38</f>
        <v>12017.124</v>
      </c>
      <c r="N41" s="143"/>
      <c r="O41" s="108">
        <f>O38</f>
        <v>27085.929159420288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42125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B32:B38"/>
    <mergeCell ref="D41:E41"/>
    <mergeCell ref="D14:E14"/>
    <mergeCell ref="A4:B4"/>
    <mergeCell ref="A5:B5"/>
    <mergeCell ref="C22:C25"/>
    <mergeCell ref="C18:C20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Analia Aguirre</cp:lastModifiedBy>
  <cp:lastPrinted>2016-09-06T14:20:53Z</cp:lastPrinted>
  <dcterms:created xsi:type="dcterms:W3CDTF">1998-04-21T14:04:37Z</dcterms:created>
  <dcterms:modified xsi:type="dcterms:W3CDTF">2016-11-11T14:10:29Z</dcterms:modified>
  <cp:category/>
  <cp:version/>
  <cp:contentType/>
  <cp:contentStatus/>
</cp:coreProperties>
</file>