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325" activeTab="0"/>
  </bookViews>
  <sheets>
    <sheet name="TOTAL" sheetId="1" r:id="rId1"/>
    <sheet name="TPA" sheetId="2" r:id="rId2"/>
    <sheet name="EDERSA" sheetId="3" r:id="rId3"/>
    <sheet name="SPSE" sheetId="4" r:id="rId4"/>
  </sheets>
  <definedNames>
    <definedName name="_xlnm.Print_Area" localSheetId="2">'EDERSA'!$A$1:$N$46</definedName>
    <definedName name="_xlnm.Print_Area" localSheetId="3">'SPSE'!$A$1:$N$46</definedName>
    <definedName name="_xlnm.Print_Area" localSheetId="0">'TOTAL'!$A$1:$L$39</definedName>
    <definedName name="_xlnm.Print_Area" localSheetId="1">'TPA'!$A$1:$N$46</definedName>
  </definedNames>
  <calcPr fullCalcOnLoad="1"/>
</workbook>
</file>

<file path=xl/sharedStrings.xml><?xml version="1.0" encoding="utf-8"?>
<sst xmlns="http://schemas.openxmlformats.org/spreadsheetml/2006/main" count="190" uniqueCount="69">
  <si>
    <t xml:space="preserve">ENTE NACIONAL REGULADOR </t>
  </si>
  <si>
    <t>DE LA ELECTRICIDAD</t>
  </si>
  <si>
    <t>1.-</t>
  </si>
  <si>
    <t>2.-</t>
  </si>
  <si>
    <t>Transformación</t>
  </si>
  <si>
    <t>PREMIO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</si>
  <si>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</si>
  <si>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</si>
  <si>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</si>
  <si>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</si>
  <si>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</si>
  <si>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</si>
  <si>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</si>
  <si>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</si>
  <si>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</si>
  <si>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</si>
  <si>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</si>
  <si>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</si>
  <si>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</si>
  <si>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</si>
  <si>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</si>
  <si>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</si>
  <si>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</si>
  <si>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</si>
  <si>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</si>
  <si>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</si>
  <si>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</si>
  <si>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</si>
  <si>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</si>
  <si>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</si>
  <si>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</si>
  <si>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Duración Promedio por Salida Forzada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</si>
  <si>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</si>
  <si>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</si>
  <si>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</si>
  <si>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</si>
  <si>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</si>
  <si>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</si>
  <si>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</si>
  <si>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</si>
  <si>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</si>
  <si>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TRANSPA S.A.</t>
  </si>
  <si>
    <t>3.-</t>
  </si>
  <si>
    <t>REACTIVO</t>
  </si>
  <si>
    <t>c</t>
  </si>
  <si>
    <t>TOTAL EQUIPOS</t>
  </si>
  <si>
    <t>SISTEMA DE TRANSPORTE DE ENERGÍA ELÉCTRICA POR DISTRIBUCIÓN TRONCAL - TRANSPA S.A.</t>
  </si>
  <si>
    <t>EQUIPOS TRANSPA S.A.</t>
  </si>
  <si>
    <t>Líneas</t>
  </si>
  <si>
    <t>Conexión</t>
  </si>
  <si>
    <t>Reactivo</t>
  </si>
  <si>
    <t>E.D.E.R.S.A</t>
  </si>
  <si>
    <t>S.P.S.E</t>
  </si>
  <si>
    <t>2.- Transportista Independiente  E.D.E.R.S.A.</t>
  </si>
  <si>
    <t>3.- Transportista Independiente  S.P.S.E</t>
  </si>
  <si>
    <t>1.- Equipamiento propio</t>
  </si>
  <si>
    <t>EQUIPOS SPSE</t>
  </si>
  <si>
    <t>EQUIPOS EDERSA</t>
  </si>
  <si>
    <t>Parámetros definidos por Resolución ENRE N° 190/2001</t>
  </si>
  <si>
    <r>
      <t xml:space="preserve">X </t>
    </r>
    <r>
      <rPr>
        <sz val="10"/>
        <rFont val="Times New Roman"/>
        <family val="1"/>
      </rPr>
      <t xml:space="preserve">= relación de índices determinada como dpsf / dpsf valor ref </t>
    </r>
  </si>
  <si>
    <r>
      <t xml:space="preserve">Y </t>
    </r>
    <r>
      <rPr>
        <sz val="10"/>
        <rFont val="Times New Roman"/>
        <family val="1"/>
      </rPr>
      <t>= relación de índices determinada como tf / tf ref</t>
    </r>
  </si>
  <si>
    <r>
      <t>c</t>
    </r>
    <r>
      <rPr>
        <sz val="10"/>
        <rFont val="Times New Roman"/>
        <family val="1"/>
      </rPr>
      <t xml:space="preserve">  = Valor fijo ajustable a los índices CPI y PPI</t>
    </r>
  </si>
  <si>
    <t>INCENTIVO MENSUAL A APLICAR</t>
  </si>
  <si>
    <t xml:space="preserve"> INCENTIVO TOTAL A APLICAR</t>
  </si>
  <si>
    <r>
      <t xml:space="preserve">Incremento </t>
    </r>
    <r>
      <rPr>
        <b/>
        <sz val="8"/>
        <rFont val="Times New Roman"/>
        <family val="1"/>
      </rPr>
      <t>(1)</t>
    </r>
  </si>
  <si>
    <t>Subtotales</t>
  </si>
  <si>
    <t>(1) Incremento del 50% del Incentivo mensual conforme lo establecido en el Acta Acuerdo - Punto 5.1.8</t>
  </si>
  <si>
    <t>Asociado al desempeño durante los doce meses anteriores a noviembre de 2009</t>
  </si>
  <si>
    <t>ANEXO XI al Memorándum D.T.E.E. N°  166  /2011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</si>
</sst>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3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vertAlign val="subscript"/>
      <sz val="16"/>
      <name val="Times New Roman"/>
      <family val="1"/>
    </font>
    <font>
      <sz val="12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5" xfId="0" applyFont="1" applyBorder="1" applyAlignment="1">
      <alignment/>
    </xf>
    <xf numFmtId="0" fontId="18" fillId="0" borderId="6" xfId="0" applyNumberFormat="1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8" xfId="0" applyFont="1" applyBorder="1" applyAlignment="1">
      <alignment/>
    </xf>
    <xf numFmtId="0" fontId="24" fillId="0" borderId="2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9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11" xfId="0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167" fontId="19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9" fontId="6" fillId="0" borderId="14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 applyProtection="1">
      <alignment horizontal="left" vertical="center"/>
      <protection/>
    </xf>
    <xf numFmtId="0" fontId="26" fillId="0" borderId="13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8" fontId="6" fillId="0" borderId="20" xfId="0" applyNumberFormat="1" applyFont="1" applyFill="1" applyBorder="1" applyAlignment="1" applyProtection="1">
      <alignment horizontal="left" vertical="center"/>
      <protection/>
    </xf>
    <xf numFmtId="0" fontId="1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2" fontId="18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165" fontId="18" fillId="0" borderId="28" xfId="0" applyNumberFormat="1" applyFont="1" applyBorder="1" applyAlignment="1" quotePrefix="1">
      <alignment horizontal="center" vertical="center"/>
    </xf>
    <xf numFmtId="2" fontId="18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2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30" xfId="0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Fill="1" applyBorder="1" applyAlignment="1" applyProtection="1">
      <alignment horizontal="center" vertical="center"/>
      <protection/>
    </xf>
    <xf numFmtId="2" fontId="3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/>
      <protection/>
    </xf>
    <xf numFmtId="4" fontId="18" fillId="0" borderId="30" xfId="0" applyNumberFormat="1" applyFont="1" applyFill="1" applyBorder="1" applyAlignment="1" applyProtection="1" quotePrefix="1">
      <alignment horizontal="center" vertical="center"/>
      <protection/>
    </xf>
    <xf numFmtId="4" fontId="18" fillId="0" borderId="29" xfId="0" applyNumberFormat="1" applyFont="1" applyFill="1" applyBorder="1" applyAlignment="1" quotePrefix="1">
      <alignment horizontal="center" vertical="center"/>
    </xf>
    <xf numFmtId="166" fontId="29" fillId="2" borderId="31" xfId="0" applyNumberFormat="1" applyFont="1" applyFill="1" applyBorder="1" applyAlignment="1">
      <alignment horizontal="center"/>
    </xf>
    <xf numFmtId="0" fontId="29" fillId="2" borderId="31" xfId="0" applyFont="1" applyFill="1" applyBorder="1" applyAlignment="1">
      <alignment horizontal="center"/>
    </xf>
    <xf numFmtId="0" fontId="26" fillId="0" borderId="17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/>
      <protection/>
    </xf>
    <xf numFmtId="2" fontId="34" fillId="2" borderId="32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2" fontId="34" fillId="2" borderId="0" xfId="0" applyNumberFormat="1" applyFont="1" applyFill="1" applyBorder="1" applyAlignment="1">
      <alignment horizontal="center"/>
    </xf>
    <xf numFmtId="2" fontId="23" fillId="2" borderId="32" xfId="0" applyNumberFormat="1" applyFont="1" applyFill="1" applyBorder="1" applyAlignment="1">
      <alignment horizontal="center"/>
    </xf>
    <xf numFmtId="166" fontId="23" fillId="0" borderId="0" xfId="0" applyNumberFormat="1" applyFont="1" applyFill="1" applyBorder="1" applyAlignment="1">
      <alignment horizontal="center"/>
    </xf>
    <xf numFmtId="166" fontId="23" fillId="2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 vertical="center"/>
      <protection/>
    </xf>
    <xf numFmtId="2" fontId="18" fillId="0" borderId="33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7" fontId="19" fillId="0" borderId="0" xfId="0" applyNumberFormat="1" applyFont="1" applyBorder="1" applyAlignment="1">
      <alignment/>
    </xf>
    <xf numFmtId="1" fontId="18" fillId="0" borderId="11" xfId="0" applyNumberFormat="1" applyFont="1" applyFill="1" applyBorder="1" applyAlignment="1" applyProtection="1">
      <alignment horizontal="center" vertical="center"/>
      <protection/>
    </xf>
    <xf numFmtId="2" fontId="18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24" xfId="0" applyFont="1" applyBorder="1" applyAlignment="1">
      <alignment/>
    </xf>
    <xf numFmtId="7" fontId="21" fillId="0" borderId="24" xfId="0" applyNumberFormat="1" applyFont="1" applyBorder="1" applyAlignment="1">
      <alignment horizontal="right"/>
    </xf>
    <xf numFmtId="7" fontId="21" fillId="0" borderId="34" xfId="0" applyNumberFormat="1" applyFont="1" applyBorder="1" applyAlignment="1">
      <alignment horizontal="right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7" fontId="21" fillId="0" borderId="24" xfId="0" applyNumberFormat="1" applyFont="1" applyBorder="1" applyAlignment="1">
      <alignment horizontal="center"/>
    </xf>
    <xf numFmtId="7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2" borderId="31" xfId="0" applyFont="1" applyFill="1" applyBorder="1" applyAlignment="1" applyProtection="1">
      <alignment horizontal="center"/>
      <protection/>
    </xf>
    <xf numFmtId="0" fontId="9" fillId="2" borderId="37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  <xf numFmtId="0" fontId="34" fillId="2" borderId="32" xfId="0" applyFont="1" applyFill="1" applyBorder="1" applyAlignment="1" applyProtection="1">
      <alignment horizontal="center"/>
      <protection/>
    </xf>
    <xf numFmtId="0" fontId="34" fillId="2" borderId="39" xfId="0" applyFont="1" applyFill="1" applyBorder="1" applyAlignment="1" applyProtection="1">
      <alignment horizontal="center"/>
      <protection/>
    </xf>
    <xf numFmtId="0" fontId="23" fillId="2" borderId="32" xfId="0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4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848100" cy="361950"/>
    <xdr:sp>
      <xdr:nvSpPr>
        <xdr:cNvPr id="3" name="Rectangle 5"/>
        <xdr:cNvSpPr>
          <a:spLocks/>
        </xdr:cNvSpPr>
      </xdr:nvSpPr>
      <xdr:spPr>
        <a:xfrm>
          <a:off x="8267700" y="3133725"/>
          <a:ext cx="38481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781425" cy="371475"/>
    <xdr:sp>
      <xdr:nvSpPr>
        <xdr:cNvPr id="3" name="Rectangle 3"/>
        <xdr:cNvSpPr>
          <a:spLocks/>
        </xdr:cNvSpPr>
      </xdr:nvSpPr>
      <xdr:spPr>
        <a:xfrm>
          <a:off x="8267700" y="3133725"/>
          <a:ext cx="37814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2</xdr:col>
      <xdr:colOff>381000</xdr:colOff>
      <xdr:row>14</xdr:row>
      <xdr:rowOff>104775</xdr:rowOff>
    </xdr:from>
    <xdr:ext cx="4105275" cy="419100"/>
    <xdr:sp>
      <xdr:nvSpPr>
        <xdr:cNvPr id="2" name="Rectangle 2"/>
        <xdr:cNvSpPr>
          <a:spLocks/>
        </xdr:cNvSpPr>
      </xdr:nvSpPr>
      <xdr:spPr>
        <a:xfrm>
          <a:off x="3476625" y="3114675"/>
          <a:ext cx="4105275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</a:t>
          </a:r>
          <a:r>
            <a:rPr lang="en-US" cap="none" sz="1600" b="1" i="0" u="none" baseline="-25000"/>
            <a:t>(salidas - transf. - reactivo)</a:t>
          </a:r>
          <a:r>
            <a:rPr lang="en-US" cap="none" sz="1600" b="1" i="0" u="none" baseline="0"/>
            <a:t> = a * X + b                       </a:t>
          </a:r>
        </a:p>
      </xdr:txBody>
    </xdr:sp>
    <xdr:clientData/>
  </xdr:oneCellAnchor>
  <xdr:oneCellAnchor>
    <xdr:from>
      <xdr:col>6</xdr:col>
      <xdr:colOff>866775</xdr:colOff>
      <xdr:row>14</xdr:row>
      <xdr:rowOff>123825</xdr:rowOff>
    </xdr:from>
    <xdr:ext cx="3971925" cy="333375"/>
    <xdr:sp>
      <xdr:nvSpPr>
        <xdr:cNvPr id="3" name="Rectangle 3"/>
        <xdr:cNvSpPr>
          <a:spLocks/>
        </xdr:cNvSpPr>
      </xdr:nvSpPr>
      <xdr:spPr>
        <a:xfrm>
          <a:off x="8267700" y="3133725"/>
          <a:ext cx="3971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PREMIO (capacidad ) = (X + Y) * c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U5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6.00390625" style="4" customWidth="1"/>
    <col min="8" max="8" width="20.7109375" style="4" customWidth="1"/>
    <col min="9" max="9" width="13.8515625" style="4" customWidth="1"/>
    <col min="10" max="10" width="8.7109375" style="4" customWidth="1"/>
    <col min="11" max="11" width="18.421875" style="4" bestFit="1" customWidth="1"/>
    <col min="12" max="12" width="6.57421875" style="4" customWidth="1"/>
    <col min="13" max="13" width="15.7109375" style="4" customWidth="1"/>
    <col min="14" max="15" width="11.421875" style="4" customWidth="1"/>
    <col min="16" max="16" width="14.140625" style="4" customWidth="1"/>
    <col min="17" max="17" width="11.421875" style="4" customWidth="1"/>
    <col min="18" max="18" width="14.7109375" style="4" customWidth="1"/>
    <col min="19" max="19" width="11.421875" style="4" customWidth="1"/>
    <col min="20" max="20" width="12.00390625" style="4" customWidth="1"/>
    <col min="21" max="16384" width="11.421875" style="4" customWidth="1"/>
  </cols>
  <sheetData>
    <row r="1" s="8" customFormat="1" ht="26.25">
      <c r="B1" s="9"/>
    </row>
    <row r="2" spans="2:12" s="8" customFormat="1" ht="26.25">
      <c r="B2" s="9" t="s">
        <v>68</v>
      </c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3:21" ht="12.75">
      <c r="C3"/>
      <c r="D3" s="12"/>
      <c r="E3" s="12"/>
      <c r="F3" s="12"/>
      <c r="G3" s="12"/>
      <c r="H3" s="12"/>
      <c r="I3" s="12"/>
      <c r="J3" s="12"/>
      <c r="K3" s="12"/>
      <c r="L3" s="12"/>
      <c r="R3" s="3"/>
      <c r="S3" s="3"/>
      <c r="T3" s="3"/>
      <c r="U3" s="3"/>
    </row>
    <row r="4" spans="1:21" s="15" customFormat="1" ht="11.25">
      <c r="A4" s="13" t="s">
        <v>0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5" spans="1:21" s="15" customFormat="1" ht="11.25">
      <c r="A5" s="13" t="s">
        <v>1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2:21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2:21" s="26" customFormat="1" ht="19.5">
      <c r="B7" s="68" t="s">
        <v>19</v>
      </c>
      <c r="C7" s="75"/>
      <c r="D7" s="76"/>
      <c r="E7" s="76"/>
      <c r="F7" s="31"/>
      <c r="G7" s="31"/>
      <c r="H7" s="31"/>
      <c r="I7" s="31"/>
      <c r="J7" s="31"/>
      <c r="K7" s="31"/>
      <c r="L7" s="31"/>
      <c r="M7" s="33"/>
      <c r="N7" s="33"/>
      <c r="O7" s="33"/>
      <c r="P7" s="33"/>
      <c r="Q7" s="33"/>
      <c r="R7" s="33"/>
      <c r="S7" s="33"/>
      <c r="T7" s="33"/>
      <c r="U7" s="33"/>
    </row>
    <row r="8" spans="9:21" ht="12.75"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s="26" customFormat="1" ht="19.5">
      <c r="B9" s="68" t="s">
        <v>41</v>
      </c>
      <c r="C9" s="75"/>
      <c r="D9" s="76"/>
      <c r="E9" s="76"/>
      <c r="F9" s="31"/>
      <c r="G9" s="31"/>
      <c r="H9" s="31"/>
      <c r="I9" s="31"/>
      <c r="J9" s="31"/>
      <c r="K9" s="31"/>
      <c r="L9" s="31"/>
      <c r="M9" s="33"/>
      <c r="N9" s="33"/>
      <c r="O9" s="33"/>
      <c r="P9" s="33"/>
      <c r="Q9" s="33"/>
      <c r="R9" s="33"/>
      <c r="S9" s="33"/>
      <c r="T9" s="33"/>
      <c r="U9" s="33"/>
    </row>
    <row r="10" spans="4:21" ht="12.75">
      <c r="D10" s="21"/>
      <c r="E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s="26" customFormat="1" ht="19.5">
      <c r="B11" s="68" t="s">
        <v>62</v>
      </c>
      <c r="C11" s="75"/>
      <c r="D11" s="76"/>
      <c r="E11" s="76"/>
      <c r="F11" s="31"/>
      <c r="G11" s="31"/>
      <c r="H11" s="31"/>
      <c r="I11" s="31"/>
      <c r="J11" s="31"/>
      <c r="K11" s="31"/>
      <c r="L11" s="31"/>
      <c r="M11" s="33"/>
      <c r="N11" s="33"/>
      <c r="O11" s="33"/>
      <c r="P11" s="33"/>
      <c r="Q11" s="33"/>
      <c r="R11" s="33"/>
      <c r="S11" s="33"/>
      <c r="T11" s="33"/>
      <c r="U11" s="33"/>
    </row>
    <row r="12" spans="4:21" s="22" customFormat="1" ht="16.5" thickBot="1">
      <c r="D12" s="2"/>
      <c r="E12" s="2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2" customFormat="1" ht="16.5" thickTop="1">
      <c r="B13" s="77"/>
      <c r="C13" s="78" t="b">
        <v>0</v>
      </c>
      <c r="D13" s="24"/>
      <c r="E13" s="24"/>
      <c r="F13" s="24"/>
      <c r="G13" s="24"/>
      <c r="H13" s="24"/>
      <c r="I13" s="24"/>
      <c r="J13" s="24"/>
      <c r="K13" s="24"/>
      <c r="L13" s="25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6" customFormat="1" ht="19.5">
      <c r="B14" s="27" t="s">
        <v>67</v>
      </c>
      <c r="C14" s="28"/>
      <c r="D14" s="29"/>
      <c r="E14" s="30"/>
      <c r="F14" s="30"/>
      <c r="G14" s="30"/>
      <c r="H14" s="30"/>
      <c r="I14" s="31"/>
      <c r="J14" s="31"/>
      <c r="K14" s="31"/>
      <c r="L14" s="32"/>
      <c r="M14" s="33"/>
      <c r="N14" s="33"/>
      <c r="O14" s="33"/>
      <c r="P14" s="33"/>
      <c r="Q14" s="33"/>
      <c r="R14" s="33"/>
      <c r="S14" s="33"/>
      <c r="T14" s="33"/>
      <c r="U14" s="33"/>
    </row>
    <row r="15" spans="2:21" s="26" customFormat="1" ht="19.5">
      <c r="B15" s="34"/>
      <c r="C15" s="35"/>
      <c r="D15" s="35"/>
      <c r="E15" s="33"/>
      <c r="F15" s="36"/>
      <c r="G15" s="36"/>
      <c r="H15" s="36"/>
      <c r="I15" s="33"/>
      <c r="J15" s="33"/>
      <c r="K15" s="33"/>
      <c r="L15" s="37"/>
      <c r="M15"/>
      <c r="N15" s="33"/>
      <c r="O15" s="33"/>
      <c r="P15" s="33"/>
      <c r="Q15" s="33"/>
      <c r="R15" s="33"/>
      <c r="S15" s="33"/>
      <c r="T15" s="33"/>
      <c r="U15" s="33"/>
    </row>
    <row r="16" spans="2:21" s="26" customFormat="1" ht="19.5">
      <c r="B16" s="34"/>
      <c r="C16" s="38" t="s">
        <v>2</v>
      </c>
      <c r="D16" s="39" t="s">
        <v>41</v>
      </c>
      <c r="E16" s="33"/>
      <c r="F16" s="36"/>
      <c r="G16" s="36"/>
      <c r="H16" s="36"/>
      <c r="I16" s="40"/>
      <c r="J16" s="40"/>
      <c r="K16" s="163" t="s">
        <v>64</v>
      </c>
      <c r="L16" s="37"/>
      <c r="M16" s="33"/>
      <c r="N16" s="33"/>
      <c r="O16" s="33"/>
      <c r="P16" s="33"/>
      <c r="Q16" s="33"/>
      <c r="R16" s="33"/>
      <c r="S16" s="33"/>
      <c r="T16" s="33"/>
      <c r="U16" s="33"/>
    </row>
    <row r="17" spans="2:21" s="26" customFormat="1" ht="19.5">
      <c r="B17" s="34"/>
      <c r="C17"/>
      <c r="D17" s="38"/>
      <c r="E17" s="39" t="s">
        <v>48</v>
      </c>
      <c r="F17" s="36"/>
      <c r="G17" s="36"/>
      <c r="H17" s="36"/>
      <c r="I17" s="40">
        <f>TPA!G35</f>
        <v>0</v>
      </c>
      <c r="J17" s="40"/>
      <c r="L17" s="37"/>
      <c r="M17" s="33"/>
      <c r="N17" s="33"/>
      <c r="O17" s="33"/>
      <c r="P17" s="33"/>
      <c r="Q17" s="33"/>
      <c r="R17" s="33"/>
      <c r="S17" s="33"/>
      <c r="T17" s="33"/>
      <c r="U17" s="33"/>
    </row>
    <row r="18" spans="2:21" s="26" customFormat="1" ht="19.5">
      <c r="B18" s="34"/>
      <c r="C18" s="38"/>
      <c r="D18" s="38"/>
      <c r="E18" s="45" t="s">
        <v>4</v>
      </c>
      <c r="F18" s="36"/>
      <c r="G18" s="36"/>
      <c r="H18" s="36"/>
      <c r="I18" s="40">
        <f>TPA!I35</f>
        <v>4383.31</v>
      </c>
      <c r="J18" s="40"/>
      <c r="K18" s="40">
        <f>I18*0.5</f>
        <v>2191.655</v>
      </c>
      <c r="L18" s="37"/>
      <c r="M18" s="33"/>
      <c r="N18" s="33"/>
      <c r="O18" s="33"/>
      <c r="P18" s="33"/>
      <c r="Q18" s="33"/>
      <c r="R18" s="33"/>
      <c r="S18" s="33"/>
      <c r="T18" s="33"/>
      <c r="U18" s="33"/>
    </row>
    <row r="19" spans="2:21" ht="18.75">
      <c r="B19" s="41"/>
      <c r="C19" s="38"/>
      <c r="D19" s="38"/>
      <c r="E19" s="39" t="s">
        <v>49</v>
      </c>
      <c r="F19" s="44"/>
      <c r="G19" s="44"/>
      <c r="H19" s="44"/>
      <c r="I19" s="40">
        <f>TPA!K35</f>
        <v>0</v>
      </c>
      <c r="J19" s="40"/>
      <c r="K19" s="40"/>
      <c r="L19" s="5"/>
      <c r="M19" s="3"/>
      <c r="N19" s="3"/>
      <c r="O19" s="3"/>
      <c r="P19" s="3"/>
      <c r="Q19" s="3"/>
      <c r="R19" s="3"/>
      <c r="S19" s="3"/>
      <c r="T19" s="3"/>
      <c r="U19" s="3"/>
    </row>
    <row r="20" spans="2:21" ht="18.75">
      <c r="B20" s="41"/>
      <c r="C20" s="38"/>
      <c r="D20" s="38"/>
      <c r="E20" s="39" t="s">
        <v>50</v>
      </c>
      <c r="F20" s="44"/>
      <c r="G20" s="44"/>
      <c r="H20" s="44"/>
      <c r="I20" s="40">
        <f>TPA!M35</f>
        <v>0</v>
      </c>
      <c r="J20" s="40"/>
      <c r="K20" s="40"/>
      <c r="L20" s="5"/>
      <c r="M20" s="3"/>
      <c r="N20" s="3"/>
      <c r="O20" s="3"/>
      <c r="P20" s="3"/>
      <c r="Q20" s="3"/>
      <c r="R20" s="3"/>
      <c r="S20" s="3"/>
      <c r="T20" s="3"/>
      <c r="U20" s="3"/>
    </row>
    <row r="21" spans="2:21" s="26" customFormat="1" ht="13.5" customHeight="1">
      <c r="B21" s="34"/>
      <c r="C21" s="42"/>
      <c r="D21" s="43"/>
      <c r="E21" s="3"/>
      <c r="F21" s="36"/>
      <c r="G21" s="36"/>
      <c r="H21" s="36"/>
      <c r="I21" s="40"/>
      <c r="J21" s="40"/>
      <c r="K21" s="40"/>
      <c r="L21" s="37"/>
      <c r="M21" s="33"/>
      <c r="N21" s="33"/>
      <c r="O21" s="33"/>
      <c r="P21" s="33"/>
      <c r="Q21" s="33"/>
      <c r="R21" s="33"/>
      <c r="S21" s="33"/>
      <c r="T21" s="33"/>
      <c r="U21" s="33"/>
    </row>
    <row r="22" spans="2:21" s="26" customFormat="1" ht="19.5">
      <c r="B22" s="34"/>
      <c r="C22" s="38" t="s">
        <v>3</v>
      </c>
      <c r="D22" s="39" t="s">
        <v>51</v>
      </c>
      <c r="E22" s="33"/>
      <c r="F22" s="36"/>
      <c r="G22" s="36"/>
      <c r="H22" s="36"/>
      <c r="I22" s="40"/>
      <c r="J22" s="40"/>
      <c r="K22" s="40"/>
      <c r="L22" s="37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26" customFormat="1" ht="19.5">
      <c r="B23" s="34"/>
      <c r="C23" s="42"/>
      <c r="D23" s="42"/>
      <c r="E23" s="39" t="s">
        <v>48</v>
      </c>
      <c r="F23" s="36"/>
      <c r="G23" s="36"/>
      <c r="H23" s="36"/>
      <c r="I23" s="40">
        <f>EDERSA!G35</f>
        <v>0</v>
      </c>
      <c r="J23" s="40"/>
      <c r="K23" s="40"/>
      <c r="L23" s="37"/>
      <c r="M23" s="33"/>
      <c r="N23" s="33"/>
      <c r="O23" s="33"/>
      <c r="P23" s="33"/>
      <c r="Q23" s="33"/>
      <c r="R23" s="33"/>
      <c r="S23" s="33"/>
      <c r="T23" s="33"/>
      <c r="U23" s="33"/>
    </row>
    <row r="24" spans="2:21" s="26" customFormat="1" ht="19.5">
      <c r="B24" s="34"/>
      <c r="C24" s="38"/>
      <c r="D24" s="38"/>
      <c r="E24" s="45" t="s">
        <v>4</v>
      </c>
      <c r="F24" s="36"/>
      <c r="G24" s="36"/>
      <c r="H24" s="36"/>
      <c r="I24" s="40">
        <f>EDERSA!I35</f>
        <v>698.64</v>
      </c>
      <c r="J24" s="40"/>
      <c r="K24" s="40"/>
      <c r="L24" s="37"/>
      <c r="M24" s="33"/>
      <c r="N24" s="33"/>
      <c r="O24" s="33"/>
      <c r="P24" s="33"/>
      <c r="Q24" s="33"/>
      <c r="R24" s="33"/>
      <c r="S24" s="33"/>
      <c r="T24" s="33"/>
      <c r="U24" s="33"/>
    </row>
    <row r="25" spans="2:21" s="26" customFormat="1" ht="19.5">
      <c r="B25" s="34"/>
      <c r="C25" s="38"/>
      <c r="D25" s="38"/>
      <c r="E25" s="39" t="s">
        <v>49</v>
      </c>
      <c r="F25" s="39"/>
      <c r="G25" s="36"/>
      <c r="H25" s="36"/>
      <c r="I25" s="40">
        <f>EDERSA!K35</f>
        <v>0</v>
      </c>
      <c r="J25" s="40"/>
      <c r="K25" s="40"/>
      <c r="L25" s="37"/>
      <c r="M25" s="33"/>
      <c r="N25" s="33"/>
      <c r="O25" s="33"/>
      <c r="P25" s="33"/>
      <c r="Q25" s="33"/>
      <c r="R25" s="33"/>
      <c r="S25" s="33"/>
      <c r="T25" s="33"/>
      <c r="U25" s="33"/>
    </row>
    <row r="26" spans="2:21" s="26" customFormat="1" ht="19.5">
      <c r="B26" s="34"/>
      <c r="C26" s="38"/>
      <c r="D26" s="38"/>
      <c r="E26" s="39" t="s">
        <v>50</v>
      </c>
      <c r="F26" s="39"/>
      <c r="G26" s="36"/>
      <c r="H26" s="36"/>
      <c r="I26" s="40">
        <f>EDERSA!M35</f>
        <v>0</v>
      </c>
      <c r="J26" s="40"/>
      <c r="K26" s="40"/>
      <c r="L26" s="37"/>
      <c r="M26" s="33"/>
      <c r="N26" s="33"/>
      <c r="O26" s="33"/>
      <c r="P26" s="33"/>
      <c r="Q26" s="33"/>
      <c r="R26" s="33"/>
      <c r="S26" s="33"/>
      <c r="T26" s="33"/>
      <c r="U26" s="33"/>
    </row>
    <row r="27" spans="2:21" s="26" customFormat="1" ht="13.5" customHeight="1">
      <c r="B27" s="34"/>
      <c r="C27" s="38"/>
      <c r="D27" s="38"/>
      <c r="E27" s="38"/>
      <c r="F27" s="39"/>
      <c r="G27" s="36"/>
      <c r="H27" s="36"/>
      <c r="I27" s="40"/>
      <c r="J27" s="40"/>
      <c r="K27" s="40"/>
      <c r="L27" s="37"/>
      <c r="M27" s="33"/>
      <c r="N27" s="33"/>
      <c r="O27" s="33"/>
      <c r="P27" s="33"/>
      <c r="Q27" s="33"/>
      <c r="R27" s="33"/>
      <c r="S27" s="33"/>
      <c r="T27" s="33"/>
      <c r="U27" s="33"/>
    </row>
    <row r="28" spans="2:21" s="26" customFormat="1" ht="19.5">
      <c r="B28" s="34"/>
      <c r="C28" s="38" t="s">
        <v>42</v>
      </c>
      <c r="D28" s="38" t="s">
        <v>52</v>
      </c>
      <c r="E28" s="45"/>
      <c r="F28" s="36"/>
      <c r="G28" s="36"/>
      <c r="H28" s="36"/>
      <c r="I28" s="40"/>
      <c r="J28" s="40"/>
      <c r="K28" s="40"/>
      <c r="L28" s="37"/>
      <c r="M28" s="33"/>
      <c r="N28" s="33"/>
      <c r="O28" s="33"/>
      <c r="P28" s="33"/>
      <c r="Q28" s="33"/>
      <c r="R28" s="33"/>
      <c r="S28" s="33"/>
      <c r="T28" s="33"/>
      <c r="U28" s="33"/>
    </row>
    <row r="29" spans="2:21" s="26" customFormat="1" ht="19.5">
      <c r="B29" s="34"/>
      <c r="C29" s="38"/>
      <c r="D29" s="38"/>
      <c r="E29" s="39" t="s">
        <v>48</v>
      </c>
      <c r="F29" s="39"/>
      <c r="G29" s="36"/>
      <c r="H29" s="36"/>
      <c r="I29" s="40">
        <f>SPSE!G35</f>
        <v>0</v>
      </c>
      <c r="J29" s="40"/>
      <c r="K29" s="40"/>
      <c r="L29" s="37"/>
      <c r="M29" s="33"/>
      <c r="N29" s="33"/>
      <c r="O29" s="33"/>
      <c r="P29" s="33"/>
      <c r="Q29" s="33"/>
      <c r="R29" s="33"/>
      <c r="S29" s="33"/>
      <c r="T29" s="33"/>
      <c r="U29" s="33"/>
    </row>
    <row r="30" spans="2:21" s="26" customFormat="1" ht="19.5">
      <c r="B30" s="34"/>
      <c r="C30" s="38"/>
      <c r="D30" s="38"/>
      <c r="E30" s="45" t="s">
        <v>4</v>
      </c>
      <c r="F30" s="39"/>
      <c r="G30" s="36"/>
      <c r="H30" s="36"/>
      <c r="I30" s="40">
        <f>SPSE!I35</f>
        <v>56.76</v>
      </c>
      <c r="J30" s="40"/>
      <c r="K30" s="40"/>
      <c r="L30" s="37"/>
      <c r="M30" s="33"/>
      <c r="N30" s="33"/>
      <c r="O30" s="33"/>
      <c r="P30" s="33"/>
      <c r="Q30" s="33"/>
      <c r="R30" s="33"/>
      <c r="S30" s="33"/>
      <c r="T30" s="33"/>
      <c r="U30" s="33"/>
    </row>
    <row r="31" spans="2:21" s="26" customFormat="1" ht="19.5">
      <c r="B31" s="34"/>
      <c r="C31" s="38"/>
      <c r="D31" s="38"/>
      <c r="E31" s="39" t="s">
        <v>49</v>
      </c>
      <c r="F31" s="39"/>
      <c r="G31" s="36"/>
      <c r="H31" s="36"/>
      <c r="I31" s="40">
        <f>SPSE!K35</f>
        <v>399.08</v>
      </c>
      <c r="J31" s="40"/>
      <c r="K31" s="40"/>
      <c r="L31" s="37"/>
      <c r="M31" s="33"/>
      <c r="N31" s="33"/>
      <c r="O31" s="33"/>
      <c r="P31" s="33"/>
      <c r="Q31" s="33"/>
      <c r="R31" s="33"/>
      <c r="S31" s="33"/>
      <c r="T31" s="33"/>
      <c r="U31" s="33"/>
    </row>
    <row r="32" spans="2:21" s="26" customFormat="1" ht="19.5">
      <c r="B32" s="34"/>
      <c r="C32" s="42"/>
      <c r="D32" s="43"/>
      <c r="E32" s="39" t="s">
        <v>50</v>
      </c>
      <c r="F32" s="36"/>
      <c r="G32" s="36"/>
      <c r="H32" s="36"/>
      <c r="I32" s="40">
        <f>SPSE!M35</f>
        <v>0</v>
      </c>
      <c r="J32" s="40"/>
      <c r="K32" s="40"/>
      <c r="L32" s="37"/>
      <c r="M32" s="33"/>
      <c r="N32" s="33"/>
      <c r="O32" s="33"/>
      <c r="P32" s="33"/>
      <c r="Q32" s="33"/>
      <c r="R32" s="33"/>
      <c r="S32" s="33"/>
      <c r="T32" s="33"/>
      <c r="U32" s="33"/>
    </row>
    <row r="33" spans="2:21" s="26" customFormat="1" ht="20.25" thickBot="1">
      <c r="B33" s="34"/>
      <c r="C33" s="42"/>
      <c r="D33" s="43"/>
      <c r="E33" s="39"/>
      <c r="F33" s="36"/>
      <c r="G33" s="36"/>
      <c r="H33" s="36"/>
      <c r="I33" s="40"/>
      <c r="J33" s="40"/>
      <c r="K33" s="40"/>
      <c r="L33" s="37"/>
      <c r="M33" s="33"/>
      <c r="N33" s="33"/>
      <c r="O33" s="33"/>
      <c r="P33" s="33"/>
      <c r="Q33" s="33"/>
      <c r="R33" s="33"/>
      <c r="S33" s="33"/>
      <c r="T33" s="33"/>
      <c r="U33" s="33"/>
    </row>
    <row r="34" spans="2:21" s="26" customFormat="1" ht="21" thickBot="1" thickTop="1">
      <c r="B34" s="34"/>
      <c r="C34" s="42"/>
      <c r="D34" s="43"/>
      <c r="E34" s="39"/>
      <c r="F34" s="171" t="s">
        <v>65</v>
      </c>
      <c r="G34" s="172"/>
      <c r="H34" s="168"/>
      <c r="I34" s="169">
        <f>SUM(I17:I32)</f>
        <v>5537.790000000001</v>
      </c>
      <c r="J34" s="169"/>
      <c r="K34" s="170">
        <f>SUM(K16:K32)</f>
        <v>2191.655</v>
      </c>
      <c r="L34" s="37"/>
      <c r="M34" s="33"/>
      <c r="N34" s="33"/>
      <c r="O34" s="33"/>
      <c r="P34" s="33"/>
      <c r="Q34" s="33"/>
      <c r="R34" s="33"/>
      <c r="S34" s="33"/>
      <c r="T34" s="33"/>
      <c r="U34" s="33"/>
    </row>
    <row r="35" spans="2:21" s="26" customFormat="1" ht="21" thickBot="1" thickTop="1">
      <c r="B35" s="34"/>
      <c r="C35" s="35"/>
      <c r="D35" s="35"/>
      <c r="E35" s="33"/>
      <c r="F35" s="36"/>
      <c r="G35" s="36"/>
      <c r="H35" s="36"/>
      <c r="I35" s="165"/>
      <c r="J35" s="165"/>
      <c r="K35" s="165"/>
      <c r="L35" s="37"/>
      <c r="M35" s="33"/>
      <c r="N35" s="33"/>
      <c r="O35" s="33"/>
      <c r="P35" s="33"/>
      <c r="Q35" s="33"/>
      <c r="R35" s="33"/>
      <c r="S35" s="33"/>
      <c r="T35" s="33"/>
      <c r="U35" s="33"/>
    </row>
    <row r="36" spans="2:21" s="26" customFormat="1" ht="20.25" thickBot="1" thickTop="1">
      <c r="B36" s="34"/>
      <c r="C36" s="38"/>
      <c r="D36" s="38"/>
      <c r="F36" s="171" t="s">
        <v>63</v>
      </c>
      <c r="G36" s="172"/>
      <c r="H36" s="173">
        <f>I34+K34</f>
        <v>7729.4450000000015</v>
      </c>
      <c r="I36" s="173"/>
      <c r="J36" s="173"/>
      <c r="K36" s="174"/>
      <c r="L36" s="37"/>
      <c r="M36" s="33"/>
      <c r="N36" s="33"/>
      <c r="O36" s="33"/>
      <c r="P36" s="33"/>
      <c r="Q36" s="33"/>
      <c r="R36" s="33"/>
      <c r="S36" s="33"/>
      <c r="T36" s="33"/>
      <c r="U36" s="33"/>
    </row>
    <row r="37" spans="2:21" s="26" customFormat="1" ht="19.5" thickTop="1">
      <c r="B37" s="34"/>
      <c r="C37" s="38"/>
      <c r="D37" s="38"/>
      <c r="F37" s="163"/>
      <c r="G37" s="164"/>
      <c r="H37" s="164"/>
      <c r="L37" s="37"/>
      <c r="M37" s="33"/>
      <c r="N37" s="33"/>
      <c r="O37" s="33"/>
      <c r="P37" s="33"/>
      <c r="Q37" s="33"/>
      <c r="R37" s="33"/>
      <c r="S37" s="33"/>
      <c r="T37" s="33"/>
      <c r="U37" s="33"/>
    </row>
    <row r="38" spans="2:21" s="26" customFormat="1" ht="18.75">
      <c r="B38" s="34"/>
      <c r="C38" s="16" t="s">
        <v>66</v>
      </c>
      <c r="D38" s="38"/>
      <c r="F38" s="163"/>
      <c r="G38" s="164"/>
      <c r="H38" s="164"/>
      <c r="L38" s="37"/>
      <c r="M38" s="33"/>
      <c r="N38" s="33"/>
      <c r="O38" s="33"/>
      <c r="P38" s="33"/>
      <c r="Q38" s="33"/>
      <c r="R38" s="33"/>
      <c r="S38" s="33"/>
      <c r="T38" s="33"/>
      <c r="U38" s="33"/>
    </row>
    <row r="39" spans="2:21" s="22" customFormat="1" ht="16.5" thickBot="1">
      <c r="B39" s="46"/>
      <c r="C39" s="47"/>
      <c r="D39" s="47"/>
      <c r="E39" s="48"/>
      <c r="F39" s="48"/>
      <c r="G39" s="48"/>
      <c r="H39" s="48"/>
      <c r="I39" s="48"/>
      <c r="J39" s="48"/>
      <c r="K39" s="48"/>
      <c r="L39" s="49"/>
      <c r="M39" s="23"/>
      <c r="N39" s="23"/>
      <c r="O39" s="50"/>
      <c r="P39" s="51"/>
      <c r="Q39" s="51"/>
      <c r="R39" s="52"/>
      <c r="S39" s="53"/>
      <c r="T39" s="23"/>
      <c r="U39" s="23"/>
    </row>
    <row r="40" spans="4:21" ht="13.5" thickTop="1">
      <c r="D40" s="3"/>
      <c r="F40" s="3"/>
      <c r="G40" s="3"/>
      <c r="H40" s="3"/>
      <c r="I40" s="3"/>
      <c r="J40" s="3"/>
      <c r="K40" s="3"/>
      <c r="L40" s="3"/>
      <c r="M40" s="3"/>
      <c r="N40" s="3"/>
      <c r="O40" s="7"/>
      <c r="P40" s="54"/>
      <c r="Q40" s="54"/>
      <c r="R40" s="3"/>
      <c r="S40" s="55"/>
      <c r="T40" s="3"/>
      <c r="U40" s="3"/>
    </row>
    <row r="41" spans="4:21" ht="12.75">
      <c r="D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56"/>
      <c r="Q41" s="56"/>
      <c r="R41" s="57"/>
      <c r="S41" s="55"/>
      <c r="T41" s="3"/>
      <c r="U41" s="3"/>
    </row>
    <row r="42" spans="4:21" ht="12.75"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56"/>
      <c r="Q42" s="56"/>
      <c r="R42" s="57"/>
      <c r="S42" s="55"/>
      <c r="T42" s="3"/>
      <c r="U42" s="3"/>
    </row>
    <row r="43" spans="4:21" ht="12.75">
      <c r="D43" s="3"/>
      <c r="E43" s="3"/>
      <c r="N43" s="3"/>
      <c r="O43" s="3"/>
      <c r="P43" s="3"/>
      <c r="Q43" s="3"/>
      <c r="R43" s="3"/>
      <c r="S43" s="3"/>
      <c r="T43" s="3"/>
      <c r="U43" s="3"/>
    </row>
    <row r="44" spans="4:21" ht="12.75">
      <c r="D44" s="3"/>
      <c r="E44" s="3"/>
      <c r="R44" s="3"/>
      <c r="S44" s="3"/>
      <c r="T44" s="3"/>
      <c r="U44" s="3"/>
    </row>
    <row r="45" spans="4:21" ht="12.75">
      <c r="D45" s="3"/>
      <c r="E45" s="3"/>
      <c r="R45" s="3"/>
      <c r="S45" s="3"/>
      <c r="T45" s="3"/>
      <c r="U45" s="3"/>
    </row>
    <row r="46" spans="4:21" ht="12.75">
      <c r="D46" s="3"/>
      <c r="E46" s="3"/>
      <c r="R46" s="3"/>
      <c r="S46" s="3"/>
      <c r="T46" s="3"/>
      <c r="U46" s="3"/>
    </row>
    <row r="47" spans="4:21" ht="12.75">
      <c r="D47" s="3"/>
      <c r="E47" s="3"/>
      <c r="R47" s="3"/>
      <c r="S47" s="3"/>
      <c r="T47" s="3"/>
      <c r="U47" s="3"/>
    </row>
    <row r="48" spans="4:21" ht="12.75">
      <c r="D48" s="3"/>
      <c r="E48" s="3"/>
      <c r="R48" s="3"/>
      <c r="S48" s="3"/>
      <c r="T48" s="3"/>
      <c r="U48" s="3"/>
    </row>
    <row r="49" spans="18:21" ht="12.75">
      <c r="R49" s="3"/>
      <c r="S49" s="3"/>
      <c r="T49" s="3"/>
      <c r="U49" s="3"/>
    </row>
    <row r="50" spans="18:21" ht="12.75">
      <c r="R50" s="3"/>
      <c r="S50" s="3"/>
      <c r="T50" s="3"/>
      <c r="U50" s="3"/>
    </row>
  </sheetData>
  <mergeCells count="3">
    <mergeCell ref="F36:G36"/>
    <mergeCell ref="H36:K36"/>
    <mergeCell ref="F34:G34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68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1">
    <pageSetUpPr fitToPage="1"/>
  </sheetPr>
  <dimension ref="A1:N47"/>
  <sheetViews>
    <sheetView zoomScale="75" zoomScaleNormal="75" workbookViewId="0" topLeftCell="C16">
      <selection activeCell="L29" sqref="L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166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55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2" t="s">
        <v>47</v>
      </c>
      <c r="E18" s="182"/>
      <c r="F18" s="153"/>
      <c r="G18" s="154">
        <v>2048.38</v>
      </c>
      <c r="H18" s="155"/>
      <c r="I18" s="154">
        <v>1202</v>
      </c>
      <c r="J18" s="155"/>
      <c r="K18" s="154">
        <v>76</v>
      </c>
      <c r="L18" s="155"/>
      <c r="M18" s="154">
        <v>208</v>
      </c>
      <c r="N18" s="112"/>
    </row>
    <row r="19" spans="1:14" s="113" customFormat="1" ht="19.5">
      <c r="A19" s="109"/>
      <c r="B19" s="110"/>
      <c r="C19" s="109"/>
      <c r="D19" s="183" t="s">
        <v>45</v>
      </c>
      <c r="E19" s="183"/>
      <c r="F19" s="153"/>
      <c r="G19" s="156">
        <f>G18+EDERSA!G18+SPSE!G18</f>
        <v>2584.28</v>
      </c>
      <c r="H19" s="155"/>
      <c r="I19" s="156">
        <f>I18+EDERSA!I18+SPSE!I18</f>
        <v>1382.5</v>
      </c>
      <c r="J19" s="155"/>
      <c r="K19" s="156">
        <f>K18+EDERSA!K18+SPSE!K18</f>
        <v>92</v>
      </c>
      <c r="L19" s="155"/>
      <c r="M19" s="156">
        <f>M18+EDERSA!M18+SPSE!M18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52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">
        <v>26</v>
      </c>
      <c r="H22" s="141"/>
      <c r="I22" s="140">
        <v>-6906.02</v>
      </c>
      <c r="J22" s="141"/>
      <c r="K22" s="140">
        <v>-17561.99</v>
      </c>
      <c r="L22" s="141"/>
      <c r="M22" s="140"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v>51893.25</v>
      </c>
      <c r="H23" s="143"/>
      <c r="I23" s="142">
        <v>7846.64</v>
      </c>
      <c r="J23" s="143"/>
      <c r="K23" s="142">
        <v>18357.66</v>
      </c>
      <c r="L23" s="143"/>
      <c r="M23" s="142"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v>-19772.47</v>
      </c>
      <c r="H24" s="143"/>
      <c r="I24" s="147" t="s">
        <v>26</v>
      </c>
      <c r="J24" s="143"/>
      <c r="K24" s="147" t="s">
        <v>26</v>
      </c>
      <c r="L24" s="143"/>
      <c r="M24" s="147" t="s">
        <v>26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v>1.9187</v>
      </c>
      <c r="H25" s="114"/>
      <c r="I25" s="134">
        <v>3.5452</v>
      </c>
      <c r="J25" s="114"/>
      <c r="K25" s="134">
        <v>0.7945</v>
      </c>
      <c r="L25" s="114"/>
      <c r="M25" s="134"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v>0.94</v>
      </c>
      <c r="H26" s="130"/>
      <c r="I26" s="135" t="s">
        <v>26</v>
      </c>
      <c r="J26" s="130"/>
      <c r="K26" s="135" t="s">
        <v>26</v>
      </c>
      <c r="L26" s="130"/>
      <c r="M26" s="135" t="s">
        <v>26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52.3</v>
      </c>
      <c r="H28" s="130"/>
      <c r="I28" s="167">
        <v>12.916</v>
      </c>
      <c r="J28" s="130"/>
      <c r="K28" s="167">
        <v>23.55</v>
      </c>
      <c r="L28" s="130"/>
      <c r="M28" s="167">
        <v>2.0333333333255723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23</v>
      </c>
      <c r="H29" s="166"/>
      <c r="I29" s="108">
        <v>9</v>
      </c>
      <c r="J29" s="166"/>
      <c r="K29" s="108">
        <v>6</v>
      </c>
      <c r="L29" s="166"/>
      <c r="M29" s="108">
        <v>2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161"/>
      <c r="H30" s="161"/>
      <c r="I30" s="161"/>
      <c r="J30" s="161"/>
      <c r="K30" s="161"/>
      <c r="L30" s="161"/>
      <c r="M30" s="161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2.27</v>
      </c>
      <c r="H31" s="162"/>
      <c r="I31" s="138">
        <f>IF(I29=0,0,ROUND(I28/I29,2))</f>
        <v>1.44</v>
      </c>
      <c r="J31" s="130"/>
      <c r="K31" s="138">
        <f>IF(K29=0,0,ROUND(K28/K29,2))</f>
        <v>3.93</v>
      </c>
      <c r="L31" s="162"/>
      <c r="M31" s="138">
        <f>IF(M29=0,0,ROUND(M28/M29,2))</f>
        <v>1.02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1.12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4383.31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">
        <v>58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1111">
    <pageSetUpPr fitToPage="1"/>
  </sheetPr>
  <dimension ref="A1:N47"/>
  <sheetViews>
    <sheetView zoomScale="75" zoomScaleNormal="75" workbookViewId="0" topLeftCell="C13">
      <selection activeCell="I28" sqref="I28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166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53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57</v>
      </c>
      <c r="E18" s="184"/>
      <c r="F18" s="153"/>
      <c r="G18" s="157">
        <v>326.9</v>
      </c>
      <c r="H18" s="158"/>
      <c r="I18" s="157">
        <v>170.5</v>
      </c>
      <c r="J18" s="158"/>
      <c r="K18" s="157">
        <v>14</v>
      </c>
      <c r="L18" s="158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114.48</v>
      </c>
      <c r="H28" s="130"/>
      <c r="I28" s="167">
        <v>12.366</v>
      </c>
      <c r="J28" s="130"/>
      <c r="K28" s="167">
        <v>10.71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21</v>
      </c>
      <c r="H29" s="166"/>
      <c r="I29" s="108">
        <v>11</v>
      </c>
      <c r="J29" s="166"/>
      <c r="K29" s="108">
        <v>6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5.45</v>
      </c>
      <c r="H31" s="130"/>
      <c r="I31" s="138">
        <f>IF(I29=0,0,ROUND(I28/I29,2))</f>
        <v>1.12</v>
      </c>
      <c r="J31" s="130"/>
      <c r="K31" s="138">
        <f>IF(K29=0,0,ROUND(K28/K29,2))</f>
        <v>1.79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6.42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698.64</v>
      </c>
      <c r="J35" s="116"/>
      <c r="K35" s="96">
        <f>ROUND((K31/K25*K22+K23)*IF(K31&lt;K25,1,0)*(K18/K19),2)</f>
        <v>0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1111">
    <pageSetUpPr fitToPage="1"/>
  </sheetPr>
  <dimension ref="A1:N47"/>
  <sheetViews>
    <sheetView zoomScale="75" zoomScaleNormal="75" workbookViewId="0" topLeftCell="D12">
      <selection activeCell="I29" sqref="I29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.7109375" style="0" customWidth="1"/>
    <col min="13" max="13" width="21.8515625" style="0" customWidth="1"/>
    <col min="14" max="14" width="23.00390625" style="0" customWidth="1"/>
  </cols>
  <sheetData>
    <row r="1" spans="1:14" s="8" customFormat="1" ht="26.25">
      <c r="A1" s="18"/>
      <c r="B1" s="18"/>
      <c r="C1" s="18"/>
      <c r="N1" s="18"/>
    </row>
    <row r="2" spans="1:14" s="8" customFormat="1" ht="26.25">
      <c r="A2" s="18"/>
      <c r="B2" s="70" t="str">
        <f>+TOTAL!B2</f>
        <v>ANEXO XI al Memorándum D.T.E.E. N°  166  /2011</v>
      </c>
      <c r="C2" s="70"/>
      <c r="D2" s="11"/>
      <c r="E2" s="11"/>
      <c r="F2" s="11"/>
      <c r="G2" s="71"/>
      <c r="H2" s="11"/>
      <c r="I2" s="11"/>
      <c r="J2" s="11"/>
      <c r="K2" s="11"/>
      <c r="L2" s="11"/>
      <c r="M2" s="11"/>
      <c r="N2" s="72"/>
    </row>
    <row r="3" spans="1:14" s="4" customFormat="1" ht="12.75">
      <c r="A3" s="3"/>
      <c r="B3" s="3"/>
      <c r="C3" s="3"/>
      <c r="N3" s="3"/>
    </row>
    <row r="4" spans="1:14" s="15" customFormat="1" ht="11.25">
      <c r="A4" s="131" t="s">
        <v>0</v>
      </c>
      <c r="B4" s="139"/>
      <c r="C4" s="73"/>
      <c r="N4" s="16"/>
    </row>
    <row r="5" spans="1:14" s="15" customFormat="1" ht="11.25">
      <c r="A5" s="131" t="s">
        <v>1</v>
      </c>
      <c r="B5" s="139"/>
      <c r="C5" s="73"/>
      <c r="N5" s="16"/>
    </row>
    <row r="6" spans="1:14" s="4" customFormat="1" ht="17.25" customHeight="1" thickBot="1">
      <c r="A6" s="3"/>
      <c r="B6" s="3"/>
      <c r="C6" s="3"/>
      <c r="N6" s="3"/>
    </row>
    <row r="7" spans="1:14" s="4" customFormat="1" ht="13.5" thickTop="1">
      <c r="A7" s="3"/>
      <c r="B7" s="58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s="19" customFormat="1" ht="20.25">
      <c r="A8" s="20"/>
      <c r="B8" s="66"/>
      <c r="C8" s="84" t="s">
        <v>46</v>
      </c>
      <c r="E8" s="84"/>
      <c r="F8" s="84"/>
      <c r="G8" s="20"/>
      <c r="H8" s="20"/>
      <c r="I8" s="20"/>
      <c r="J8" s="20"/>
      <c r="K8" s="20"/>
      <c r="L8" s="20"/>
      <c r="M8" s="20"/>
      <c r="N8" s="67"/>
    </row>
    <row r="9" spans="1:14" s="4" customFormat="1" ht="12.75">
      <c r="A9" s="3"/>
      <c r="B9" s="41"/>
      <c r="C9" s="65"/>
      <c r="E9" s="65"/>
      <c r="F9" s="65"/>
      <c r="G9" s="3"/>
      <c r="H9" s="3"/>
      <c r="I9" s="3"/>
      <c r="J9" s="3"/>
      <c r="K9" s="3"/>
      <c r="L9" s="3"/>
      <c r="M9" s="3"/>
      <c r="N9" s="5"/>
    </row>
    <row r="10" spans="1:14" s="4" customFormat="1" ht="29.25" customHeight="1">
      <c r="A10" s="3"/>
      <c r="B10" s="41"/>
      <c r="C10" s="6" t="s">
        <v>54</v>
      </c>
      <c r="E10" s="65"/>
      <c r="F10" s="65"/>
      <c r="G10" s="3"/>
      <c r="H10" s="3"/>
      <c r="I10" s="3"/>
      <c r="J10" s="3"/>
      <c r="K10" s="3"/>
      <c r="L10" s="3"/>
      <c r="M10" s="3"/>
      <c r="N10" s="5"/>
    </row>
    <row r="11" spans="1:14" s="4" customFormat="1" ht="11.25" customHeight="1">
      <c r="A11" s="3"/>
      <c r="B11" s="41"/>
      <c r="C11" s="65"/>
      <c r="E11" s="65"/>
      <c r="F11" s="65"/>
      <c r="G11" s="3"/>
      <c r="H11" s="3"/>
      <c r="I11" s="3"/>
      <c r="J11" s="3"/>
      <c r="K11" s="3"/>
      <c r="L11" s="3"/>
      <c r="M11" s="3"/>
      <c r="N11" s="5"/>
    </row>
    <row r="12" spans="1:14" s="4" customFormat="1" ht="12.75">
      <c r="A12" s="3"/>
      <c r="B12" s="41"/>
      <c r="C12" s="3"/>
      <c r="D12" s="65"/>
      <c r="E12" s="65"/>
      <c r="F12" s="65"/>
      <c r="G12" s="3"/>
      <c r="H12" s="3"/>
      <c r="I12" s="3"/>
      <c r="J12" s="3"/>
      <c r="K12" s="3"/>
      <c r="L12" s="3"/>
      <c r="M12" s="3"/>
      <c r="N12" s="5"/>
    </row>
    <row r="13" spans="1:14" s="26" customFormat="1" ht="19.5">
      <c r="A13" s="33"/>
      <c r="B13" s="27" t="str">
        <f>+TOTAL!B14</f>
        <v>Asociado al desempeño durante los doce meses anteriores a noviembre de 2009</v>
      </c>
      <c r="C13" s="30"/>
      <c r="D13" s="31"/>
      <c r="E13" s="31"/>
      <c r="F13" s="31"/>
      <c r="G13" s="68"/>
      <c r="H13" s="69"/>
      <c r="I13" s="69"/>
      <c r="J13" s="69"/>
      <c r="K13" s="69"/>
      <c r="L13" s="69"/>
      <c r="M13" s="69"/>
      <c r="N13" s="32"/>
    </row>
    <row r="14" spans="1:14" s="4" customFormat="1" ht="12.75">
      <c r="A14" s="3"/>
      <c r="B14" s="41"/>
      <c r="C14" s="3"/>
      <c r="D14" s="3"/>
      <c r="E14" s="3"/>
      <c r="F14" s="3"/>
      <c r="G14" s="3"/>
      <c r="H14" s="61"/>
      <c r="I14" s="61"/>
      <c r="J14" s="61"/>
      <c r="K14" s="61"/>
      <c r="L14" s="61"/>
      <c r="M14" s="61"/>
      <c r="N14" s="5"/>
    </row>
    <row r="15" spans="1:14" s="4" customFormat="1" ht="54" customHeight="1">
      <c r="A15" s="3"/>
      <c r="B15" s="41"/>
      <c r="C15" s="3"/>
      <c r="D15" s="3"/>
      <c r="E15" s="3"/>
      <c r="F15" s="3"/>
      <c r="G15" s="3"/>
      <c r="H15" s="61"/>
      <c r="I15" s="61"/>
      <c r="J15" s="61"/>
      <c r="K15" s="61"/>
      <c r="L15" s="61"/>
      <c r="M15" s="61"/>
      <c r="N15" s="5"/>
    </row>
    <row r="16" spans="1:14" s="103" customFormat="1" ht="19.5">
      <c r="A16" s="45"/>
      <c r="B16" s="99"/>
      <c r="C16" s="45"/>
      <c r="D16" s="177" t="s">
        <v>9</v>
      </c>
      <c r="E16" s="177"/>
      <c r="F16" s="100"/>
      <c r="G16" s="149" t="s">
        <v>6</v>
      </c>
      <c r="H16" s="101"/>
      <c r="I16" s="150" t="s">
        <v>7</v>
      </c>
      <c r="J16" s="101"/>
      <c r="K16" s="150" t="s">
        <v>8</v>
      </c>
      <c r="L16" s="101"/>
      <c r="M16" s="150" t="s">
        <v>43</v>
      </c>
      <c r="N16" s="102"/>
    </row>
    <row r="17" spans="1:14" s="113" customFormat="1" ht="19.5">
      <c r="A17" s="109"/>
      <c r="B17" s="110"/>
      <c r="C17" s="109"/>
      <c r="D17" s="181" t="s">
        <v>11</v>
      </c>
      <c r="E17" s="181"/>
      <c r="F17" s="100"/>
      <c r="G17" s="101" t="s">
        <v>12</v>
      </c>
      <c r="H17" s="101"/>
      <c r="I17" s="111" t="s">
        <v>13</v>
      </c>
      <c r="J17" s="101"/>
      <c r="K17" s="111" t="s">
        <v>14</v>
      </c>
      <c r="L17" s="101"/>
      <c r="M17" s="111" t="s">
        <v>13</v>
      </c>
      <c r="N17" s="112"/>
    </row>
    <row r="18" spans="1:14" s="113" customFormat="1" ht="19.5">
      <c r="A18" s="109"/>
      <c r="B18" s="110"/>
      <c r="C18" s="109"/>
      <c r="D18" s="184" t="s">
        <v>56</v>
      </c>
      <c r="E18" s="184"/>
      <c r="F18" s="153"/>
      <c r="G18" s="157">
        <v>209</v>
      </c>
      <c r="H18" s="160"/>
      <c r="I18" s="157">
        <v>10</v>
      </c>
      <c r="J18" s="160"/>
      <c r="K18" s="157">
        <v>2</v>
      </c>
      <c r="L18" s="160"/>
      <c r="M18" s="157">
        <v>0</v>
      </c>
      <c r="N18" s="112"/>
    </row>
    <row r="19" spans="1:14" s="113" customFormat="1" ht="19.5">
      <c r="A19" s="109"/>
      <c r="B19" s="110"/>
      <c r="C19" s="109"/>
      <c r="D19" s="185" t="s">
        <v>45</v>
      </c>
      <c r="E19" s="185"/>
      <c r="F19" s="153"/>
      <c r="G19" s="159">
        <f>TPA!G19</f>
        <v>2584.28</v>
      </c>
      <c r="H19" s="158"/>
      <c r="I19" s="159">
        <f>TPA!I19</f>
        <v>1382.5</v>
      </c>
      <c r="J19" s="158"/>
      <c r="K19" s="159">
        <f>TPA!K19</f>
        <v>92</v>
      </c>
      <c r="L19" s="158"/>
      <c r="M19" s="159">
        <f>TPA!M19</f>
        <v>208</v>
      </c>
      <c r="N19" s="112"/>
    </row>
    <row r="20" spans="1:14" s="113" customFormat="1" ht="11.25" customHeight="1">
      <c r="A20" s="109"/>
      <c r="B20" s="110"/>
      <c r="C20" s="109"/>
      <c r="D20" s="146"/>
      <c r="E20" s="146"/>
      <c r="F20" s="100"/>
      <c r="G20" s="101"/>
      <c r="H20" s="101"/>
      <c r="I20" s="111"/>
      <c r="J20" s="101"/>
      <c r="K20" s="111"/>
      <c r="L20" s="101"/>
      <c r="M20" s="111"/>
      <c r="N20" s="112"/>
    </row>
    <row r="21" spans="1:14" s="113" customFormat="1" ht="15" customHeight="1" thickBot="1">
      <c r="A21" s="109"/>
      <c r="B21" s="110"/>
      <c r="C21" s="109"/>
      <c r="D21" s="100"/>
      <c r="E21" s="100"/>
      <c r="F21" s="100"/>
      <c r="G21" s="101"/>
      <c r="H21" s="101"/>
      <c r="I21" s="111"/>
      <c r="J21" s="101"/>
      <c r="K21" s="111"/>
      <c r="L21" s="101"/>
      <c r="M21" s="111"/>
      <c r="N21" s="112"/>
    </row>
    <row r="22" spans="1:14" s="90" customFormat="1" ht="19.5" customHeight="1" thickTop="1">
      <c r="A22" s="87"/>
      <c r="B22" s="88"/>
      <c r="C22" s="178" t="s">
        <v>15</v>
      </c>
      <c r="D22" s="117" t="s">
        <v>20</v>
      </c>
      <c r="E22" s="118" t="s">
        <v>38</v>
      </c>
      <c r="F22" s="87"/>
      <c r="G22" s="148" t="str">
        <f>TPA!G22</f>
        <v>--</v>
      </c>
      <c r="H22" s="141"/>
      <c r="I22" s="140">
        <f>TPA!I22</f>
        <v>-6906.02</v>
      </c>
      <c r="J22" s="141"/>
      <c r="K22" s="140">
        <f>TPA!K22</f>
        <v>-17561.99</v>
      </c>
      <c r="L22" s="141"/>
      <c r="M22" s="140">
        <f>TPA!M22</f>
        <v>-1125.15</v>
      </c>
      <c r="N22" s="89"/>
    </row>
    <row r="23" spans="1:14" s="90" customFormat="1" ht="19.5" customHeight="1">
      <c r="A23" s="87"/>
      <c r="B23" s="88"/>
      <c r="C23" s="179"/>
      <c r="D23" s="119" t="s">
        <v>21</v>
      </c>
      <c r="E23" s="120" t="s">
        <v>39</v>
      </c>
      <c r="F23" s="87"/>
      <c r="G23" s="142">
        <f>TPA!G23</f>
        <v>51893.25</v>
      </c>
      <c r="H23" s="143"/>
      <c r="I23" s="142">
        <f>TPA!I23</f>
        <v>7846.64</v>
      </c>
      <c r="J23" s="143"/>
      <c r="K23" s="142">
        <f>TPA!K23</f>
        <v>18357.66</v>
      </c>
      <c r="L23" s="143"/>
      <c r="M23" s="142">
        <f>TPA!M23</f>
        <v>1149.63</v>
      </c>
      <c r="N23" s="92"/>
    </row>
    <row r="24" spans="1:14" s="90" customFormat="1" ht="19.5" customHeight="1">
      <c r="A24" s="87"/>
      <c r="B24" s="88"/>
      <c r="C24" s="179"/>
      <c r="D24" s="119" t="s">
        <v>44</v>
      </c>
      <c r="E24" s="120" t="s">
        <v>39</v>
      </c>
      <c r="F24" s="87"/>
      <c r="G24" s="142">
        <f>TPA!G24</f>
        <v>-19772.47</v>
      </c>
      <c r="H24" s="143"/>
      <c r="I24" s="147" t="str">
        <f>TPA!I24</f>
        <v>--</v>
      </c>
      <c r="J24" s="143"/>
      <c r="K24" s="147" t="str">
        <f>TPA!K24</f>
        <v>--</v>
      </c>
      <c r="L24" s="143"/>
      <c r="M24" s="147" t="str">
        <f>TPA!M24</f>
        <v>--</v>
      </c>
      <c r="N24" s="92"/>
    </row>
    <row r="25" spans="1:14" s="90" customFormat="1" ht="19.5" customHeight="1">
      <c r="A25" s="87"/>
      <c r="B25" s="88"/>
      <c r="C25" s="179"/>
      <c r="D25" s="132" t="s">
        <v>23</v>
      </c>
      <c r="E25" s="133" t="s">
        <v>40</v>
      </c>
      <c r="F25" s="87"/>
      <c r="G25" s="134">
        <f>TPA!G25</f>
        <v>1.9187</v>
      </c>
      <c r="H25" s="114"/>
      <c r="I25" s="134">
        <f>TPA!I25</f>
        <v>3.5452</v>
      </c>
      <c r="J25" s="114"/>
      <c r="K25" s="134">
        <f>TPA!K25</f>
        <v>0.7945</v>
      </c>
      <c r="L25" s="114"/>
      <c r="M25" s="134">
        <f>TPA!M25</f>
        <v>0.0086</v>
      </c>
      <c r="N25" s="92"/>
    </row>
    <row r="26" spans="1:14" s="90" customFormat="1" ht="19.5" customHeight="1" thickBot="1">
      <c r="A26" s="87"/>
      <c r="B26" s="88"/>
      <c r="C26" s="180"/>
      <c r="D26" s="121" t="s">
        <v>24</v>
      </c>
      <c r="E26" s="122" t="s">
        <v>25</v>
      </c>
      <c r="F26" s="87"/>
      <c r="G26" s="108">
        <f>TPA!G26</f>
        <v>0.94</v>
      </c>
      <c r="H26" s="130"/>
      <c r="I26" s="135" t="str">
        <f>TPA!I26</f>
        <v>--</v>
      </c>
      <c r="J26" s="130"/>
      <c r="K26" s="135" t="str">
        <f>TPA!K26</f>
        <v>--</v>
      </c>
      <c r="L26" s="130"/>
      <c r="M26" s="135" t="str">
        <f>TPA!M26</f>
        <v>--</v>
      </c>
      <c r="N26" s="92"/>
    </row>
    <row r="27" spans="1:14" s="90" customFormat="1" ht="19.5" customHeight="1" thickBot="1" thickTop="1">
      <c r="A27" s="87"/>
      <c r="B27" s="88"/>
      <c r="C27" s="87"/>
      <c r="E27" s="107"/>
      <c r="F27" s="87"/>
      <c r="G27" s="93"/>
      <c r="H27" s="93"/>
      <c r="I27" s="93"/>
      <c r="J27" s="93"/>
      <c r="K27" s="93"/>
      <c r="L27" s="93"/>
      <c r="M27" s="93"/>
      <c r="N27" s="92"/>
    </row>
    <row r="28" spans="1:14" s="90" customFormat="1" ht="19.5" customHeight="1" thickTop="1">
      <c r="A28" s="87"/>
      <c r="B28" s="88"/>
      <c r="C28" s="178" t="s">
        <v>16</v>
      </c>
      <c r="D28" s="123" t="s">
        <v>37</v>
      </c>
      <c r="E28" s="136" t="s">
        <v>27</v>
      </c>
      <c r="F28" s="104"/>
      <c r="G28" s="167">
        <v>2.88</v>
      </c>
      <c r="H28" s="130"/>
      <c r="I28" s="167">
        <v>0</v>
      </c>
      <c r="J28" s="130"/>
      <c r="K28" s="167">
        <v>0</v>
      </c>
      <c r="L28" s="130"/>
      <c r="M28" s="167">
        <v>0</v>
      </c>
      <c r="N28" s="144"/>
    </row>
    <row r="29" spans="1:14" s="90" customFormat="1" ht="19.5" customHeight="1" thickBot="1">
      <c r="A29" s="87"/>
      <c r="B29" s="88"/>
      <c r="C29" s="180"/>
      <c r="D29" s="151" t="s">
        <v>17</v>
      </c>
      <c r="E29" s="122" t="s">
        <v>18</v>
      </c>
      <c r="F29" s="105"/>
      <c r="G29" s="108">
        <v>2</v>
      </c>
      <c r="H29" s="166"/>
      <c r="I29" s="108">
        <v>0</v>
      </c>
      <c r="J29" s="166"/>
      <c r="K29" s="108">
        <v>0</v>
      </c>
      <c r="L29" s="166"/>
      <c r="M29" s="108">
        <v>0</v>
      </c>
      <c r="N29" s="145"/>
    </row>
    <row r="30" spans="1:14" s="90" customFormat="1" ht="19.5" customHeight="1" thickBot="1" thickTop="1">
      <c r="A30" s="87"/>
      <c r="B30" s="88"/>
      <c r="C30" s="87"/>
      <c r="D30" s="91"/>
      <c r="E30" s="107"/>
      <c r="F30" s="91"/>
      <c r="G30" s="93"/>
      <c r="H30" s="93"/>
      <c r="I30" s="93"/>
      <c r="J30" s="93"/>
      <c r="K30" s="93"/>
      <c r="L30" s="93"/>
      <c r="M30" s="93"/>
      <c r="N30" s="89"/>
    </row>
    <row r="31" spans="1:14" s="90" customFormat="1" ht="19.5" customHeight="1" thickBot="1" thickTop="1">
      <c r="A31" s="87"/>
      <c r="B31" s="88"/>
      <c r="C31" s="178" t="s">
        <v>10</v>
      </c>
      <c r="D31" s="124" t="s">
        <v>22</v>
      </c>
      <c r="E31" s="125" t="s">
        <v>40</v>
      </c>
      <c r="F31" s="106"/>
      <c r="G31" s="138">
        <f>IF(G29=0,0,ROUND(G28/G29,2))</f>
        <v>1.44</v>
      </c>
      <c r="H31" s="130"/>
      <c r="I31" s="138">
        <f>IF(I29=0,0,ROUND(I28/I29,2))</f>
        <v>0</v>
      </c>
      <c r="J31" s="130"/>
      <c r="K31" s="138">
        <f>IF(K29=0,0,ROUND(K28/K29,2))</f>
        <v>0</v>
      </c>
      <c r="L31" s="130"/>
      <c r="M31" s="138">
        <f>IF(M29=0,0,ROUND(M28/M29,2))</f>
        <v>0</v>
      </c>
      <c r="N31" s="89"/>
    </row>
    <row r="32" spans="1:14" s="90" customFormat="1" ht="19.5" customHeight="1" thickBot="1" thickTop="1">
      <c r="A32" s="87"/>
      <c r="B32" s="88"/>
      <c r="C32" s="179"/>
      <c r="D32" s="128"/>
      <c r="E32" s="129"/>
      <c r="F32" s="91"/>
      <c r="G32" s="93"/>
      <c r="H32" s="93"/>
      <c r="I32" s="93"/>
      <c r="J32" s="93"/>
      <c r="K32" s="93"/>
      <c r="L32" s="93"/>
      <c r="M32" s="93"/>
      <c r="N32" s="89"/>
    </row>
    <row r="33" spans="1:14" s="90" customFormat="1" ht="19.5" customHeight="1" thickBot="1" thickTop="1">
      <c r="A33" s="87"/>
      <c r="B33" s="88"/>
      <c r="C33" s="180"/>
      <c r="D33" s="126" t="s">
        <v>28</v>
      </c>
      <c r="E33" s="127" t="s">
        <v>29</v>
      </c>
      <c r="F33" s="106"/>
      <c r="G33" s="138">
        <f>ROUND(G29/G18*100,2)</f>
        <v>0.96</v>
      </c>
      <c r="H33" s="115"/>
      <c r="I33" s="137" t="s">
        <v>26</v>
      </c>
      <c r="J33" s="115"/>
      <c r="K33" s="137" t="s">
        <v>26</v>
      </c>
      <c r="L33" s="115"/>
      <c r="M33" s="137" t="s">
        <v>26</v>
      </c>
      <c r="N33" s="89"/>
    </row>
    <row r="34" spans="1:14" s="90" customFormat="1" ht="19.5" customHeight="1" thickBot="1" thickTop="1">
      <c r="A34" s="87"/>
      <c r="B34" s="88"/>
      <c r="C34" s="8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89"/>
    </row>
    <row r="35" spans="1:14" s="98" customFormat="1" ht="19.5" customHeight="1" thickBot="1" thickTop="1">
      <c r="A35" s="94"/>
      <c r="B35" s="95"/>
      <c r="C35" s="94"/>
      <c r="D35" s="175" t="s">
        <v>5</v>
      </c>
      <c r="E35" s="176"/>
      <c r="F35" s="94"/>
      <c r="G35" s="96">
        <f>ROUND((G31/G25+G33/G26)*G24+G23,2)*(G18/G19)*IF(AND(G31&lt;G25,G33&lt;G26),1,0)</f>
        <v>0</v>
      </c>
      <c r="H35" s="116"/>
      <c r="I35" s="96">
        <f>ROUND((I31/I25*I22+I23)*IF(I31&lt;I25,1,0)*(I18/I19),2)</f>
        <v>56.76</v>
      </c>
      <c r="J35" s="116"/>
      <c r="K35" s="96">
        <f>ROUND((K31/K25*K22+K23)*IF(K31&lt;K25,1,0)*(K18/K19),2)</f>
        <v>399.08</v>
      </c>
      <c r="L35" s="116"/>
      <c r="M35" s="96">
        <f>ROUND((M31/M25*M22+M23)*IF(M31&lt;M25,1,0)*(M18/M19),2)</f>
        <v>0</v>
      </c>
      <c r="N35" s="97"/>
    </row>
    <row r="36" spans="1:14" s="4" customFormat="1" ht="13.5" thickTop="1">
      <c r="A36" s="3"/>
      <c r="B36" s="41"/>
      <c r="C36" s="3"/>
      <c r="D36" s="74"/>
      <c r="E36" s="74"/>
      <c r="F36" s="74"/>
      <c r="G36" s="74"/>
      <c r="H36" s="81"/>
      <c r="I36" s="80"/>
      <c r="J36" s="81"/>
      <c r="K36" s="80"/>
      <c r="L36" s="81"/>
      <c r="M36" s="80"/>
      <c r="N36" s="5"/>
    </row>
    <row r="37" spans="1:14" s="4" customFormat="1" ht="15.75">
      <c r="A37" s="3"/>
      <c r="B37" s="41"/>
      <c r="C37" s="3"/>
      <c r="D37" s="83" t="str">
        <f>TPA!D37</f>
        <v>Parámetros definidos por Resolución ENRE N° 190/2001</v>
      </c>
      <c r="E37" s="83"/>
      <c r="F37" s="83"/>
      <c r="G37" s="74"/>
      <c r="H37" s="81"/>
      <c r="I37" s="85"/>
      <c r="J37" s="81"/>
      <c r="K37" s="86"/>
      <c r="L37" s="81"/>
      <c r="M37" s="86"/>
      <c r="N37" s="5"/>
    </row>
    <row r="38" spans="1:14" s="4" customFormat="1" ht="12.75">
      <c r="A38" s="3"/>
      <c r="B38" s="41"/>
      <c r="C38" s="3"/>
      <c r="D38" s="7"/>
      <c r="E38" s="7"/>
      <c r="F38" s="7"/>
      <c r="G38" s="74"/>
      <c r="H38" s="81"/>
      <c r="I38" s="79"/>
      <c r="J38" s="81"/>
      <c r="K38" s="80"/>
      <c r="L38" s="81"/>
      <c r="M38" s="80"/>
      <c r="N38" s="5"/>
    </row>
    <row r="39" spans="1:14" s="4" customFormat="1" ht="12.75">
      <c r="A39" s="3"/>
      <c r="B39" s="41"/>
      <c r="C39" s="3"/>
      <c r="D39" s="82" t="s">
        <v>36</v>
      </c>
      <c r="E39" s="82"/>
      <c r="F39" s="82"/>
      <c r="G39" s="74"/>
      <c r="H39" s="81"/>
      <c r="I39" s="82" t="s">
        <v>31</v>
      </c>
      <c r="J39" s="81"/>
      <c r="K39" s="80"/>
      <c r="L39" s="81"/>
      <c r="M39" s="80"/>
      <c r="N39" s="5"/>
    </row>
    <row r="40" spans="1:14" s="4" customFormat="1" ht="12.75">
      <c r="A40" s="3"/>
      <c r="B40" s="41"/>
      <c r="C40" s="3"/>
      <c r="D40" s="82" t="s">
        <v>35</v>
      </c>
      <c r="E40" s="82"/>
      <c r="F40" s="82"/>
      <c r="G40" s="74"/>
      <c r="H40" s="81"/>
      <c r="I40" s="82" t="s">
        <v>30</v>
      </c>
      <c r="J40" s="81"/>
      <c r="K40" s="80"/>
      <c r="L40" s="81"/>
      <c r="M40" s="80"/>
      <c r="N40" s="5"/>
    </row>
    <row r="41" spans="1:14" s="4" customFormat="1" ht="12.75">
      <c r="A41" s="3"/>
      <c r="B41" s="41"/>
      <c r="C41" s="3"/>
      <c r="D41" s="82" t="s">
        <v>61</v>
      </c>
      <c r="E41" s="82"/>
      <c r="F41" s="82"/>
      <c r="G41" s="74"/>
      <c r="H41" s="81"/>
      <c r="I41" s="82" t="s">
        <v>34</v>
      </c>
      <c r="J41" s="81"/>
      <c r="K41" s="80"/>
      <c r="L41" s="81"/>
      <c r="M41" s="80"/>
      <c r="N41" s="5"/>
    </row>
    <row r="42" spans="1:14" s="4" customFormat="1" ht="12.75">
      <c r="A42" s="3"/>
      <c r="B42" s="41"/>
      <c r="C42" s="3"/>
      <c r="D42" s="82" t="s">
        <v>32</v>
      </c>
      <c r="E42" s="82"/>
      <c r="F42" s="82"/>
      <c r="G42" s="74"/>
      <c r="H42" s="81"/>
      <c r="J42" s="81"/>
      <c r="K42" s="80"/>
      <c r="L42" s="81"/>
      <c r="M42" s="80"/>
      <c r="N42" s="5"/>
    </row>
    <row r="43" spans="1:14" s="4" customFormat="1" ht="12.75">
      <c r="A43" s="3"/>
      <c r="B43" s="41"/>
      <c r="C43" s="3"/>
      <c r="D43" s="82" t="s">
        <v>33</v>
      </c>
      <c r="E43" s="82"/>
      <c r="F43" s="82"/>
      <c r="G43" s="74"/>
      <c r="H43" s="81"/>
      <c r="I43" s="82"/>
      <c r="J43" s="81"/>
      <c r="K43" s="81"/>
      <c r="L43" s="81"/>
      <c r="M43" s="81"/>
      <c r="N43" s="5"/>
    </row>
    <row r="44" spans="1:14" s="4" customFormat="1" ht="12.75">
      <c r="A44" s="3"/>
      <c r="B44" s="41"/>
      <c r="C44" s="3"/>
      <c r="D44" s="82" t="s">
        <v>59</v>
      </c>
      <c r="E44" s="82"/>
      <c r="F44" s="82"/>
      <c r="G44" s="74"/>
      <c r="H44" s="81"/>
      <c r="I44" s="82"/>
      <c r="J44" s="81"/>
      <c r="K44" s="81"/>
      <c r="L44" s="81"/>
      <c r="M44" s="81"/>
      <c r="N44" s="5"/>
    </row>
    <row r="45" spans="1:14" s="4" customFormat="1" ht="12.75">
      <c r="A45" s="3"/>
      <c r="B45" s="41"/>
      <c r="C45" s="3"/>
      <c r="D45" s="82" t="s">
        <v>60</v>
      </c>
      <c r="E45" s="82"/>
      <c r="F45" s="82"/>
      <c r="G45" s="74"/>
      <c r="H45" s="81"/>
      <c r="I45" s="82"/>
      <c r="J45" s="81"/>
      <c r="K45" s="81"/>
      <c r="L45" s="81"/>
      <c r="M45" s="81"/>
      <c r="N45" s="5"/>
    </row>
    <row r="46" spans="1:14" s="4" customFormat="1" ht="13.5" thickBot="1">
      <c r="A46" s="3"/>
      <c r="B46" s="62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3" ht="13.5" thickTop="1">
      <c r="A47" s="1"/>
      <c r="B47" s="1"/>
      <c r="C47" s="1"/>
    </row>
  </sheetData>
  <mergeCells count="8">
    <mergeCell ref="D35:E35"/>
    <mergeCell ref="D16:E16"/>
    <mergeCell ref="C31:C33"/>
    <mergeCell ref="D17:E17"/>
    <mergeCell ref="C22:C26"/>
    <mergeCell ref="D18:E18"/>
    <mergeCell ref="D19:E19"/>
    <mergeCell ref="C28:C29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5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2010-10-08T15:53:30Z</cp:lastPrinted>
  <dcterms:created xsi:type="dcterms:W3CDTF">1998-04-21T14:04:37Z</dcterms:created>
  <dcterms:modified xsi:type="dcterms:W3CDTF">2011-04-06T19:22:44Z</dcterms:modified>
  <cp:category/>
  <cp:version/>
  <cp:contentType/>
  <cp:contentStatus/>
</cp:coreProperties>
</file>