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CAUCETE" sheetId="1" r:id="rId1"/>
  </sheets>
  <definedNames>
    <definedName name="_xlnm.Print_Area" localSheetId="0">'CAUCETE'!$A$1:$U$61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<sst xmlns="http://schemas.openxmlformats.org/spreadsheetml/2006/main" count="104" uniqueCount="53">
  <si>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</si>
  <si>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</si>
  <si>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</si>
  <si>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</si>
  <si>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</si>
  <si>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</si>
  <si>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</si>
  <si>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</si>
  <si>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</si>
  <si>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</si>
  <si>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</si>
  <si>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</si>
  <si>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</si>
  <si>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</si>
  <si>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</si>
  <si>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>7.2.e.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</si>
  <si>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</si>
  <si>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</si>
  <si>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</si>
  <si>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</si>
  <si>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</si>
  <si>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</si>
  <si>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</si>
  <si>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</si>
  <si>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</si>
  <si>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</si>
  <si>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</si>
  <si>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</si>
  <si>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</si>
  <si>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</si>
  <si>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</si>
  <si>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</si>
  <si>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</si>
  <si>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 xml:space="preserve">7.3. : </t>
  </si>
  <si>
    <t>FALTA, INDISPONIBILIDAD O FALENCIA DEL VINCULO TELEFÓNICO</t>
  </si>
  <si>
    <t xml:space="preserve">Ccom : </t>
  </si>
  <si>
    <t>Monto según Res.SE N° 472/98</t>
  </si>
  <si>
    <t>PENALIZACIÓN</t>
  </si>
  <si>
    <t>Monto Adicional
 por San. Comp.</t>
  </si>
  <si>
    <t xml:space="preserve">   Inicio del Incumplimiento</t>
  </si>
  <si>
    <t>Res SE Nº 472/98 = % * E * P</t>
  </si>
  <si>
    <t>Res. ENRE Nº  127/2000 = % * E * P * Ccom</t>
  </si>
  <si>
    <t>Monto Total
Res. ENRE N° 127/00</t>
  </si>
  <si>
    <t xml:space="preserve">(1) : </t>
  </si>
  <si>
    <t>Monto Adicional por San. Comp. = Res. ENRE N° 127/00 - Res. SE N° 472/98</t>
  </si>
  <si>
    <t>COOPERATIVA ELECTRICA DE CAUCETE LIMITADA</t>
  </si>
  <si>
    <t>COOPERATIVA CAUCETE</t>
  </si>
  <si>
    <t>JCCCA01P</t>
  </si>
  <si>
    <t>JCCCA02P</t>
  </si>
  <si>
    <t>JCCCA03P</t>
  </si>
  <si>
    <t>Desde el 01 de enero al 30 de junio de 2000</t>
  </si>
  <si>
    <t xml:space="preserve">----   </t>
  </si>
  <si>
    <t>ANEXO A LA RESOLUCION ENRE N° 423/2001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</si>
</sst>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207" fontId="8" fillId="0" borderId="22" xfId="0" applyNumberFormat="1" applyFont="1" applyBorder="1" applyAlignment="1">
      <alignment horizontal="center" vertical="center"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5" fontId="8" fillId="0" borderId="8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209" fontId="8" fillId="0" borderId="9" xfId="0" applyNumberFormat="1" applyFont="1" applyFill="1" applyBorder="1" applyAlignment="1">
      <alignment/>
    </xf>
    <xf numFmtId="207" fontId="8" fillId="0" borderId="12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left"/>
    </xf>
    <xf numFmtId="209" fontId="8" fillId="0" borderId="9" xfId="0" applyNumberFormat="1" applyFont="1" applyFill="1" applyBorder="1" applyAlignment="1">
      <alignment horizontal="center"/>
    </xf>
    <xf numFmtId="22" fontId="8" fillId="0" borderId="9" xfId="0" applyNumberFormat="1" applyFont="1" applyBorder="1" applyAlignment="1" quotePrefix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166" fontId="8" fillId="0" borderId="23" xfId="0" applyNumberFormat="1" applyFont="1" applyBorder="1" applyAlignment="1">
      <alignment horizontal="right"/>
    </xf>
    <xf numFmtId="205" fontId="8" fillId="0" borderId="23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center"/>
    </xf>
    <xf numFmtId="0" fontId="15" fillId="0" borderId="25" xfId="0" applyFont="1" applyBorder="1" applyAlignment="1" quotePrefix="1">
      <alignment horizontal="center" vertical="center" wrapText="1"/>
    </xf>
    <xf numFmtId="205" fontId="8" fillId="0" borderId="26" xfId="0" applyNumberFormat="1" applyFont="1" applyBorder="1" applyAlignment="1">
      <alignment horizontal="center"/>
    </xf>
    <xf numFmtId="210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166" fontId="1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" fontId="8" fillId="0" borderId="30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0" fontId="8" fillId="0" borderId="18" xfId="0" applyNumberFormat="1" applyFont="1" applyBorder="1" applyAlignment="1">
      <alignment/>
    </xf>
    <xf numFmtId="207" fontId="8" fillId="0" borderId="18" xfId="0" applyNumberFormat="1" applyFont="1" applyBorder="1" applyAlignment="1">
      <alignment horizontal="center"/>
    </xf>
    <xf numFmtId="209" fontId="8" fillId="0" borderId="18" xfId="0" applyNumberFormat="1" applyFont="1" applyFill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right"/>
    </xf>
    <xf numFmtId="210" fontId="8" fillId="0" borderId="27" xfId="0" applyNumberFormat="1" applyFont="1" applyBorder="1" applyAlignment="1">
      <alignment/>
    </xf>
    <xf numFmtId="207" fontId="8" fillId="0" borderId="9" xfId="0" applyNumberFormat="1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4" fontId="8" fillId="0" borderId="26" xfId="0" applyNumberFormat="1" applyFont="1" applyBorder="1" applyAlignment="1" quotePrefix="1">
      <alignment horizontal="right"/>
    </xf>
    <xf numFmtId="0" fontId="20" fillId="0" borderId="0" xfId="19" applyFont="1" applyAlignment="1">
      <alignment horizontal="centerContinuous"/>
      <protection/>
    </xf>
    <xf numFmtId="0" fontId="21" fillId="0" borderId="0" xfId="19" applyFont="1">
      <alignment/>
      <protection/>
    </xf>
    <xf numFmtId="0" fontId="22" fillId="0" borderId="0" xfId="19" applyFont="1" applyFill="1" applyBorder="1" applyAlignment="1">
      <alignment horizontal="centerContinuous"/>
      <protection/>
    </xf>
    <xf numFmtId="0" fontId="23" fillId="0" borderId="4" xfId="19" applyFont="1" applyFill="1" applyBorder="1" applyAlignment="1">
      <alignment horizontal="centerContinuous"/>
      <protection/>
    </xf>
    <xf numFmtId="0" fontId="24" fillId="0" borderId="4" xfId="19" applyFont="1" applyFill="1" applyBorder="1">
      <alignment/>
      <protection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66" fontId="24" fillId="0" borderId="0" xfId="0" applyNumberFormat="1" applyFont="1" applyAlignment="1">
      <alignment/>
    </xf>
    <xf numFmtId="0" fontId="24" fillId="0" borderId="5" xfId="0" applyFont="1" applyBorder="1" applyAlignment="1">
      <alignment/>
    </xf>
    <xf numFmtId="0" fontId="24" fillId="0" borderId="0" xfId="19" applyFont="1">
      <alignment/>
      <protection/>
    </xf>
    <xf numFmtId="0" fontId="8" fillId="0" borderId="32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5" fillId="0" borderId="32" xfId="0" applyFont="1" applyBorder="1" applyAlignment="1" quotePrefix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166" fontId="25" fillId="0" borderId="19" xfId="0" applyNumberFormat="1" applyFont="1" applyBorder="1" applyAlignment="1">
      <alignment horizontal="center"/>
    </xf>
    <xf numFmtId="166" fontId="25" fillId="0" borderId="34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3" fillId="0" borderId="32" xfId="0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828675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762875" y="40386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28125" style="3" bestFit="1" customWidth="1"/>
    <col min="17" max="17" width="1.421875" style="3" customWidth="1"/>
    <col min="18" max="18" width="24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48" t="s">
        <v>52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26.25">
      <c r="B5" s="149"/>
    </row>
    <row r="6" spans="2:21" s="30" customFormat="1" ht="25.5">
      <c r="B6" s="150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50" t="s">
        <v>45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2.5">
      <c r="B13" s="151" t="s">
        <v>50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59" t="s">
        <v>39</v>
      </c>
      <c r="D18" s="160"/>
      <c r="E18" s="161"/>
      <c r="F18" s="100">
        <v>36281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69" t="s">
        <v>40</v>
      </c>
      <c r="D20" s="170"/>
      <c r="E20" s="170"/>
      <c r="F20" s="170"/>
      <c r="G20" s="170"/>
      <c r="H20" s="170"/>
      <c r="I20" s="170"/>
      <c r="J20" s="170"/>
      <c r="K20" s="171"/>
      <c r="L20" s="52"/>
      <c r="M20" s="162" t="s">
        <v>41</v>
      </c>
      <c r="N20" s="163"/>
      <c r="O20" s="163"/>
      <c r="P20" s="163"/>
      <c r="Q20" s="163"/>
      <c r="R20" s="164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2"/>
      <c r="R21" s="122"/>
      <c r="S21" s="66"/>
      <c r="T21" s="114"/>
      <c r="U21" s="43"/>
    </row>
    <row r="22" spans="2:21" s="39" customFormat="1" ht="37.5" customHeight="1" thickBot="1" thickTop="1">
      <c r="B22" s="40"/>
      <c r="C22" s="41" t="s">
        <v>2</v>
      </c>
      <c r="D22" s="41" t="s">
        <v>3</v>
      </c>
      <c r="E22" s="41" t="s">
        <v>21</v>
      </c>
      <c r="F22" s="54" t="s">
        <v>9</v>
      </c>
      <c r="G22" s="54" t="s">
        <v>10</v>
      </c>
      <c r="H22" s="54" t="s">
        <v>11</v>
      </c>
      <c r="I22" s="54" t="s">
        <v>12</v>
      </c>
      <c r="J22" s="54" t="s">
        <v>13</v>
      </c>
      <c r="K22" s="108" t="s">
        <v>36</v>
      </c>
      <c r="L22" s="78"/>
      <c r="M22" s="54" t="s">
        <v>32</v>
      </c>
      <c r="N22" s="116" t="s">
        <v>30</v>
      </c>
      <c r="O22" s="54" t="s">
        <v>29</v>
      </c>
      <c r="P22" s="108" t="s">
        <v>38</v>
      </c>
      <c r="Q22" s="123"/>
      <c r="R22" s="127" t="s">
        <v>42</v>
      </c>
      <c r="S22" s="107"/>
      <c r="T22"/>
      <c r="U22" s="42"/>
    </row>
    <row r="23" spans="2:21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119"/>
      <c r="L23" s="80"/>
      <c r="M23" s="72"/>
      <c r="N23" s="117"/>
      <c r="O23" s="73"/>
      <c r="P23" s="103"/>
      <c r="Q23" s="112"/>
      <c r="R23" s="128"/>
      <c r="S23" s="126"/>
      <c r="T23"/>
      <c r="U23" s="43"/>
    </row>
    <row r="24" spans="2:21" s="15" customFormat="1" ht="12.75">
      <c r="B24" s="32"/>
      <c r="C24" s="44">
        <v>1</v>
      </c>
      <c r="D24" s="45" t="s">
        <v>46</v>
      </c>
      <c r="E24" s="69">
        <v>36526</v>
      </c>
      <c r="F24" s="47" t="s">
        <v>47</v>
      </c>
      <c r="G24" s="46" t="s">
        <v>15</v>
      </c>
      <c r="H24" s="48">
        <f>IF(G24="","",IF(OR(G24="7.2.a.",G24="7.2.d.",G24="7.2.e.",G24="7.2.f."),0.04,IF(G24="7.2.b.",0.02,"--")))</f>
        <v>0.04</v>
      </c>
      <c r="I24" s="68">
        <v>2982.2</v>
      </c>
      <c r="J24" s="68">
        <v>17.95</v>
      </c>
      <c r="K24" s="105">
        <f>ROUND(J24*I24*H24,2)</f>
        <v>2141.22</v>
      </c>
      <c r="L24" s="80"/>
      <c r="M24" s="72">
        <v>36556</v>
      </c>
      <c r="N24" s="120">
        <f>M24-$F$18</f>
        <v>275</v>
      </c>
      <c r="O24" s="73">
        <f>IF(N24&lt;=90,1,IF(N24&gt;=365,3,19/55+2/275*N24))</f>
        <v>2.3454545454545457</v>
      </c>
      <c r="P24" s="110">
        <f>ROUND(R24-K24,2)</f>
        <v>2880.91</v>
      </c>
      <c r="Q24" s="124"/>
      <c r="R24" s="129">
        <f>+K24*O24</f>
        <v>5022.134181818182</v>
      </c>
      <c r="S24" s="126"/>
      <c r="T24"/>
      <c r="U24" s="43"/>
    </row>
    <row r="25" spans="2:21" s="15" customFormat="1" ht="12.75">
      <c r="B25" s="32"/>
      <c r="C25" s="44"/>
      <c r="D25" s="45"/>
      <c r="E25" s="69"/>
      <c r="F25" s="121" t="s">
        <v>48</v>
      </c>
      <c r="G25" s="46" t="s">
        <v>15</v>
      </c>
      <c r="H25" s="48">
        <f>IF(G25="","",IF(OR(G25="7.2.a.",G25="7.2.d.",G25="7.2.e.",G25="7.2.f."),0.04,IF(G25="7.2.b.",0.02,"--")))</f>
        <v>0.04</v>
      </c>
      <c r="I25" s="68">
        <v>0</v>
      </c>
      <c r="J25" s="68">
        <v>17.95</v>
      </c>
      <c r="K25" s="105">
        <f>ROUND(J25*I25*H25,2)</f>
        <v>0</v>
      </c>
      <c r="L25" s="80"/>
      <c r="M25" s="72">
        <v>36556</v>
      </c>
      <c r="N25" s="120">
        <f>M25-$F$18</f>
        <v>275</v>
      </c>
      <c r="O25" s="73">
        <f>IF(N25&lt;=90,1,IF(N25&gt;=365,3,19/55+2/275*N25))</f>
        <v>2.3454545454545457</v>
      </c>
      <c r="P25" s="110">
        <f aca="true" t="shared" si="0" ref="P25:P34">ROUND(R25-K25,2)</f>
        <v>0</v>
      </c>
      <c r="Q25" s="124"/>
      <c r="R25" s="129">
        <f>+K25*O25</f>
        <v>0</v>
      </c>
      <c r="S25" s="126"/>
      <c r="T25"/>
      <c r="U25" s="43"/>
    </row>
    <row r="26" spans="2:21" s="15" customFormat="1" ht="12.75">
      <c r="B26" s="32"/>
      <c r="C26" s="44"/>
      <c r="D26" s="45"/>
      <c r="E26" s="69"/>
      <c r="F26" s="121" t="s">
        <v>49</v>
      </c>
      <c r="G26" s="46" t="s">
        <v>15</v>
      </c>
      <c r="H26" s="48">
        <f>IF(G26="","",IF(OR(G26="7.2.a.",G26="7.2.d.",G26="7.2.e.",G26="7.2.f."),0.04,IF(G26="7.2.b.",0.02,"--")))</f>
        <v>0.04</v>
      </c>
      <c r="I26" s="68">
        <v>0</v>
      </c>
      <c r="J26" s="68">
        <v>17.95</v>
      </c>
      <c r="K26" s="105">
        <f>ROUND(J26*I26*H26,2)</f>
        <v>0</v>
      </c>
      <c r="L26" s="80"/>
      <c r="M26" s="72">
        <v>36556</v>
      </c>
      <c r="N26" s="120">
        <f>M26-$F$18</f>
        <v>275</v>
      </c>
      <c r="O26" s="73">
        <f>IF(N26&lt;=90,1,IF(N26&gt;=365,3,19/55+2/275*N26))</f>
        <v>2.3454545454545457</v>
      </c>
      <c r="P26" s="110">
        <f t="shared" si="0"/>
        <v>0</v>
      </c>
      <c r="Q26" s="124"/>
      <c r="R26" s="129">
        <f aca="true" t="shared" si="1" ref="R26:R34">+K26*O26</f>
        <v>0</v>
      </c>
      <c r="S26" s="126"/>
      <c r="T26"/>
      <c r="U26" s="43"/>
    </row>
    <row r="27" spans="2:21" s="15" customFormat="1" ht="12.75">
      <c r="B27" s="32"/>
      <c r="C27" s="44"/>
      <c r="D27" s="45"/>
      <c r="E27" s="69"/>
      <c r="F27" s="47"/>
      <c r="G27" s="46"/>
      <c r="H27" s="48"/>
      <c r="I27" s="68"/>
      <c r="J27" s="68"/>
      <c r="K27" s="105"/>
      <c r="L27" s="80"/>
      <c r="M27" s="72"/>
      <c r="N27" s="120"/>
      <c r="O27" s="73"/>
      <c r="P27" s="115"/>
      <c r="Q27" s="125"/>
      <c r="R27" s="129"/>
      <c r="S27" s="126"/>
      <c r="T27"/>
      <c r="U27" s="43"/>
    </row>
    <row r="28" spans="2:21" s="15" customFormat="1" ht="12.75">
      <c r="B28" s="32"/>
      <c r="C28" s="44">
        <v>2</v>
      </c>
      <c r="D28" s="45" t="s">
        <v>46</v>
      </c>
      <c r="E28" s="69">
        <v>36557</v>
      </c>
      <c r="F28" s="47" t="s">
        <v>47</v>
      </c>
      <c r="G28" s="46" t="s">
        <v>15</v>
      </c>
      <c r="H28" s="48">
        <f>IF(G28="","",IF(OR(G28="7.2.a.",G28="7.2.d.",G28="7.2.e.",G28="7.2.f."),0.04,IF(G28="7.2.b.",0.02,"--")))</f>
        <v>0.04</v>
      </c>
      <c r="I28" s="68">
        <v>2827.2</v>
      </c>
      <c r="J28" s="68">
        <v>20.86</v>
      </c>
      <c r="K28" s="105">
        <f>ROUND(J28*I28*H28,2)</f>
        <v>2359.02</v>
      </c>
      <c r="L28" s="80"/>
      <c r="M28" s="72">
        <v>36584</v>
      </c>
      <c r="N28" s="120">
        <f>M28-$F$18</f>
        <v>303</v>
      </c>
      <c r="O28" s="73">
        <f>IF(N28&lt;=90,1,IF(N28&gt;=365,3,19/55+2/275*N28))</f>
        <v>2.549090909090909</v>
      </c>
      <c r="P28" s="110">
        <f t="shared" si="0"/>
        <v>3654.34</v>
      </c>
      <c r="Q28" s="124"/>
      <c r="R28" s="129">
        <f t="shared" si="1"/>
        <v>6013.356436363636</v>
      </c>
      <c r="S28" s="126"/>
      <c r="T28"/>
      <c r="U28" s="43"/>
    </row>
    <row r="29" spans="2:21" s="15" customFormat="1" ht="12.75">
      <c r="B29" s="32"/>
      <c r="C29" s="44"/>
      <c r="D29" s="45"/>
      <c r="E29" s="69"/>
      <c r="F29" s="121" t="s">
        <v>48</v>
      </c>
      <c r="G29" s="46" t="s">
        <v>15</v>
      </c>
      <c r="H29" s="48">
        <f>IF(G29="","",IF(OR(G29="7.2.a.",G29="7.2.d.",G29="7.2.e.",G29="7.2.f."),0.04,IF(G29="7.2.b.",0.02,"--")))</f>
        <v>0.04</v>
      </c>
      <c r="I29" s="68">
        <v>0</v>
      </c>
      <c r="J29" s="68">
        <v>20.86</v>
      </c>
      <c r="K29" s="105">
        <f>ROUND(J29*I29*H29,2)</f>
        <v>0</v>
      </c>
      <c r="L29" s="80"/>
      <c r="M29" s="72">
        <v>36584</v>
      </c>
      <c r="N29" s="120">
        <f>M29-$F$18</f>
        <v>303</v>
      </c>
      <c r="O29" s="73">
        <f>IF(N29&lt;=90,1,IF(N29&gt;=365,3,19/55+2/275*N29))</f>
        <v>2.549090909090909</v>
      </c>
      <c r="P29" s="110">
        <f t="shared" si="0"/>
        <v>0</v>
      </c>
      <c r="Q29" s="124"/>
      <c r="R29" s="129">
        <f t="shared" si="1"/>
        <v>0</v>
      </c>
      <c r="S29" s="126"/>
      <c r="T29"/>
      <c r="U29" s="43"/>
    </row>
    <row r="30" spans="2:21" s="15" customFormat="1" ht="12.75">
      <c r="B30" s="32"/>
      <c r="C30" s="44"/>
      <c r="D30" s="45"/>
      <c r="E30" s="69"/>
      <c r="F30" s="121" t="s">
        <v>49</v>
      </c>
      <c r="G30" s="46" t="s">
        <v>15</v>
      </c>
      <c r="H30" s="48">
        <f>IF(G30="","",IF(OR(G30="7.2.a.",G30="7.2.d.",G30="7.2.e.",G30="7.2.f."),0.04,IF(G30="7.2.b.",0.02,"--")))</f>
        <v>0.04</v>
      </c>
      <c r="I30" s="68">
        <v>0</v>
      </c>
      <c r="J30" s="68">
        <v>20.86</v>
      </c>
      <c r="K30" s="105">
        <f>ROUND(J30*I30*H30,2)</f>
        <v>0</v>
      </c>
      <c r="L30" s="80"/>
      <c r="M30" s="72">
        <v>36584</v>
      </c>
      <c r="N30" s="120">
        <f>M30-$F$18</f>
        <v>303</v>
      </c>
      <c r="O30" s="73">
        <f>IF(N30&lt;=90,1,IF(N30&gt;=365,3,19/55+2/275*N30))</f>
        <v>2.549090909090909</v>
      </c>
      <c r="P30" s="110">
        <f t="shared" si="0"/>
        <v>0</v>
      </c>
      <c r="Q30" s="124"/>
      <c r="R30" s="129">
        <f t="shared" si="1"/>
        <v>0</v>
      </c>
      <c r="S30" s="126"/>
      <c r="T30"/>
      <c r="U30" s="43"/>
    </row>
    <row r="31" spans="2:21" s="15" customFormat="1" ht="12.75">
      <c r="B31" s="32"/>
      <c r="C31" s="44"/>
      <c r="D31" s="45"/>
      <c r="E31" s="69"/>
      <c r="F31" s="47"/>
      <c r="G31" s="46"/>
      <c r="H31" s="48"/>
      <c r="I31" s="68"/>
      <c r="J31" s="68"/>
      <c r="K31" s="105"/>
      <c r="L31" s="80"/>
      <c r="M31" s="72"/>
      <c r="N31" s="120"/>
      <c r="O31" s="73"/>
      <c r="P31" s="115"/>
      <c r="Q31" s="125"/>
      <c r="R31" s="129"/>
      <c r="S31" s="126"/>
      <c r="T31"/>
      <c r="U31" s="43"/>
    </row>
    <row r="32" spans="2:21" s="15" customFormat="1" ht="12.75">
      <c r="B32" s="32"/>
      <c r="C32" s="44">
        <v>3</v>
      </c>
      <c r="D32" s="45" t="s">
        <v>46</v>
      </c>
      <c r="E32" s="69">
        <v>36586</v>
      </c>
      <c r="F32" s="47" t="s">
        <v>47</v>
      </c>
      <c r="G32" s="46" t="s">
        <v>15</v>
      </c>
      <c r="H32" s="48">
        <f>IF(G32="","",IF(OR(G32="7.2.a.",G32="7.2.d.",G32="7.2.e.",G32="7.2.f."),0.04,IF(G32="7.2.b.",0.02,"--")))</f>
        <v>0.04</v>
      </c>
      <c r="I32" s="68">
        <v>2870.7</v>
      </c>
      <c r="J32" s="68">
        <v>16.42</v>
      </c>
      <c r="K32" s="105">
        <f>ROUND(J32*I32*H32,2)</f>
        <v>1885.48</v>
      </c>
      <c r="L32" s="80"/>
      <c r="M32" s="72">
        <v>36616</v>
      </c>
      <c r="N32" s="120">
        <f>M32-$F$18</f>
        <v>335</v>
      </c>
      <c r="O32" s="73">
        <f>IF(N32&lt;=90,1,IF(N32&gt;=365,3,19/55+2/275*N32))</f>
        <v>2.781818181818182</v>
      </c>
      <c r="P32" s="110">
        <f t="shared" si="0"/>
        <v>3359.58</v>
      </c>
      <c r="Q32" s="124"/>
      <c r="R32" s="129">
        <f t="shared" si="1"/>
        <v>5245.062545454546</v>
      </c>
      <c r="S32" s="126"/>
      <c r="T32"/>
      <c r="U32" s="43"/>
    </row>
    <row r="33" spans="2:21" s="15" customFormat="1" ht="12.75">
      <c r="B33" s="32"/>
      <c r="C33" s="44"/>
      <c r="D33" s="45"/>
      <c r="E33" s="69"/>
      <c r="F33" s="121" t="s">
        <v>48</v>
      </c>
      <c r="G33" s="46" t="s">
        <v>15</v>
      </c>
      <c r="H33" s="48">
        <f>IF(G33="","",IF(OR(G33="7.2.a.",G33="7.2.d.",G33="7.2.e.",G33="7.2.f."),0.04,IF(G33="7.2.b.",0.02,"--")))</f>
        <v>0.04</v>
      </c>
      <c r="I33" s="68">
        <v>0</v>
      </c>
      <c r="J33" s="68">
        <v>16.423</v>
      </c>
      <c r="K33" s="105">
        <f>ROUND(J33*I33*H33,2)</f>
        <v>0</v>
      </c>
      <c r="L33" s="80"/>
      <c r="M33" s="72">
        <v>36616</v>
      </c>
      <c r="N33" s="120">
        <f>M33-$F$18</f>
        <v>335</v>
      </c>
      <c r="O33" s="73">
        <f>IF(N33&lt;=90,1,IF(N33&gt;=365,3,19/55+2/275*N33))</f>
        <v>2.781818181818182</v>
      </c>
      <c r="P33" s="110">
        <f t="shared" si="0"/>
        <v>0</v>
      </c>
      <c r="Q33" s="124"/>
      <c r="R33" s="129">
        <f t="shared" si="1"/>
        <v>0</v>
      </c>
      <c r="S33" s="126"/>
      <c r="T33"/>
      <c r="U33" s="43"/>
    </row>
    <row r="34" spans="2:21" s="15" customFormat="1" ht="12.75">
      <c r="B34" s="32"/>
      <c r="C34" s="44"/>
      <c r="D34" s="45"/>
      <c r="E34" s="69"/>
      <c r="F34" s="121" t="s">
        <v>49</v>
      </c>
      <c r="G34" s="46" t="s">
        <v>15</v>
      </c>
      <c r="H34" s="48">
        <f>IF(G34="","",IF(OR(G34="7.2.a.",G34="7.2.d.",G34="7.2.e.",G34="7.2.f."),0.04,IF(G34="7.2.b.",0.02,"--")))</f>
        <v>0.04</v>
      </c>
      <c r="I34" s="68">
        <v>0</v>
      </c>
      <c r="J34" s="68">
        <v>16.42</v>
      </c>
      <c r="K34" s="105">
        <f>ROUND(J34*I34*H34,2)</f>
        <v>0</v>
      </c>
      <c r="L34" s="80"/>
      <c r="M34" s="72">
        <v>36616</v>
      </c>
      <c r="N34" s="120">
        <f>M34-$F$18</f>
        <v>335</v>
      </c>
      <c r="O34" s="73">
        <f>IF(N34&lt;=90,1,IF(N34&gt;=365,3,19/55+2/275*N34))</f>
        <v>2.781818181818182</v>
      </c>
      <c r="P34" s="110">
        <f t="shared" si="0"/>
        <v>0</v>
      </c>
      <c r="Q34" s="124"/>
      <c r="R34" s="129">
        <f t="shared" si="1"/>
        <v>0</v>
      </c>
      <c r="S34" s="126"/>
      <c r="T34"/>
      <c r="U34" s="43"/>
    </row>
    <row r="35" spans="2:21" s="15" customFormat="1" ht="12.75">
      <c r="B35" s="32"/>
      <c r="C35" s="132"/>
      <c r="D35" s="133"/>
      <c r="E35" s="134"/>
      <c r="F35" s="135"/>
      <c r="G35" s="136"/>
      <c r="H35" s="137"/>
      <c r="I35" s="138"/>
      <c r="J35" s="138"/>
      <c r="K35" s="139"/>
      <c r="L35" s="80"/>
      <c r="M35" s="140"/>
      <c r="N35" s="141"/>
      <c r="O35" s="142"/>
      <c r="P35" s="143"/>
      <c r="Q35" s="124"/>
      <c r="R35" s="144"/>
      <c r="S35" s="126"/>
      <c r="T35"/>
      <c r="U35" s="43"/>
    </row>
    <row r="36" spans="2:21" s="15" customFormat="1" ht="12.75">
      <c r="B36" s="32"/>
      <c r="C36" s="44">
        <v>4</v>
      </c>
      <c r="D36" s="45" t="s">
        <v>46</v>
      </c>
      <c r="E36" s="69">
        <v>36617</v>
      </c>
      <c r="F36" s="47" t="s">
        <v>47</v>
      </c>
      <c r="G36" s="46" t="s">
        <v>15</v>
      </c>
      <c r="H36" s="48">
        <f>IF(G36="","",IF(OR(G36="7.2.a.",G36="7.2.d.",G36="7.2.e.",G36="7.2.f."),0.04,IF(G36="7.2.b.",0.02,"--")))</f>
        <v>0.04</v>
      </c>
      <c r="I36" s="68">
        <v>2398.7</v>
      </c>
      <c r="J36" s="68">
        <v>16.52</v>
      </c>
      <c r="K36" s="105">
        <f>ROUND(J36*I36*H36,2)</f>
        <v>1585.06</v>
      </c>
      <c r="L36" s="80"/>
      <c r="M36" s="72">
        <v>36646</v>
      </c>
      <c r="N36" s="120">
        <f>M36-$F$18</f>
        <v>365</v>
      </c>
      <c r="O36" s="73">
        <f>IF(N36&lt;=90,1,IF(N36&gt;=365,3,19/55+2/275*N36))</f>
        <v>3</v>
      </c>
      <c r="P36" s="110">
        <f>ROUND(R36-K36,2)</f>
        <v>3170.12</v>
      </c>
      <c r="Q36" s="124"/>
      <c r="R36" s="129">
        <f>+K36*O36</f>
        <v>4755.18</v>
      </c>
      <c r="S36" s="126"/>
      <c r="T36"/>
      <c r="U36" s="43"/>
    </row>
    <row r="37" spans="2:21" s="15" customFormat="1" ht="12.75">
      <c r="B37" s="32"/>
      <c r="C37" s="44"/>
      <c r="D37" s="45"/>
      <c r="E37" s="69"/>
      <c r="F37" s="121" t="s">
        <v>48</v>
      </c>
      <c r="G37" s="46" t="s">
        <v>15</v>
      </c>
      <c r="H37" s="48">
        <f>IF(G37="","",IF(OR(G37="7.2.a.",G37="7.2.d.",G37="7.2.e.",G37="7.2.f."),0.04,IF(G37="7.2.b.",0.02,"--")))</f>
        <v>0.04</v>
      </c>
      <c r="I37" s="68">
        <v>0</v>
      </c>
      <c r="J37" s="68">
        <v>16.52</v>
      </c>
      <c r="K37" s="105">
        <f>ROUND(J37*I37*H37,2)</f>
        <v>0</v>
      </c>
      <c r="L37" s="80"/>
      <c r="M37" s="72">
        <v>36646</v>
      </c>
      <c r="N37" s="120">
        <f>M37-$F$18</f>
        <v>365</v>
      </c>
      <c r="O37" s="73">
        <f>IF(N37&lt;=90,1,IF(N37&gt;=365,3,19/55+2/275*N37))</f>
        <v>3</v>
      </c>
      <c r="P37" s="110">
        <f>ROUND(R37-K37,2)</f>
        <v>0</v>
      </c>
      <c r="Q37" s="124"/>
      <c r="R37" s="129">
        <f>+K37*O37</f>
        <v>0</v>
      </c>
      <c r="S37" s="126"/>
      <c r="T37"/>
      <c r="U37" s="43"/>
    </row>
    <row r="38" spans="2:21" s="15" customFormat="1" ht="12.75">
      <c r="B38" s="32"/>
      <c r="C38" s="44"/>
      <c r="D38" s="45"/>
      <c r="E38" s="69"/>
      <c r="F38" s="121" t="s">
        <v>49</v>
      </c>
      <c r="G38" s="46" t="s">
        <v>15</v>
      </c>
      <c r="H38" s="48">
        <f>IF(G38="","",IF(OR(G38="7.2.a.",G38="7.2.d.",G38="7.2.e.",G38="7.2.f."),0.04,IF(G38="7.2.b.",0.02,"--")))</f>
        <v>0.04</v>
      </c>
      <c r="I38" s="68">
        <v>0</v>
      </c>
      <c r="J38" s="68">
        <v>16.52</v>
      </c>
      <c r="K38" s="105">
        <f>ROUND(J38*I38*H38,2)</f>
        <v>0</v>
      </c>
      <c r="L38" s="80"/>
      <c r="M38" s="72">
        <v>36646</v>
      </c>
      <c r="N38" s="120">
        <f>M38-$F$18</f>
        <v>365</v>
      </c>
      <c r="O38" s="73">
        <f>IF(N38&lt;=90,1,IF(N38&gt;=365,3,19/55+2/275*N38))</f>
        <v>3</v>
      </c>
      <c r="P38" s="110">
        <f>ROUND(R38-K38,2)</f>
        <v>0</v>
      </c>
      <c r="Q38" s="124"/>
      <c r="R38" s="129">
        <f>+K38*O38</f>
        <v>0</v>
      </c>
      <c r="S38" s="126"/>
      <c r="T38"/>
      <c r="U38" s="43"/>
    </row>
    <row r="39" spans="2:21" s="15" customFormat="1" ht="12.75">
      <c r="B39" s="32"/>
      <c r="C39" s="132"/>
      <c r="D39" s="133"/>
      <c r="E39" s="134"/>
      <c r="F39" s="135"/>
      <c r="G39" s="136"/>
      <c r="H39" s="137"/>
      <c r="I39" s="138"/>
      <c r="J39" s="138"/>
      <c r="K39" s="139"/>
      <c r="L39" s="80"/>
      <c r="M39" s="140"/>
      <c r="N39" s="141"/>
      <c r="O39" s="142"/>
      <c r="P39" s="143"/>
      <c r="Q39" s="124"/>
      <c r="R39" s="144"/>
      <c r="S39" s="126"/>
      <c r="T39"/>
      <c r="U39" s="43"/>
    </row>
    <row r="40" spans="2:21" s="15" customFormat="1" ht="12.75">
      <c r="B40" s="32"/>
      <c r="C40" s="44">
        <v>5</v>
      </c>
      <c r="D40" s="45" t="s">
        <v>46</v>
      </c>
      <c r="E40" s="69">
        <v>36647</v>
      </c>
      <c r="F40" s="47" t="s">
        <v>47</v>
      </c>
      <c r="G40" s="46" t="s">
        <v>15</v>
      </c>
      <c r="H40" s="48">
        <f>IF(G40="","",IF(OR(G40="7.2.a.",G40="7.2.d.",G40="7.2.e.",G40="7.2.f."),0.04,IF(G40="7.2.b.",0.02,"--")))</f>
        <v>0.04</v>
      </c>
      <c r="I40" s="68">
        <v>2462.6</v>
      </c>
      <c r="J40" s="68">
        <v>19.56</v>
      </c>
      <c r="K40" s="105">
        <f>ROUND(J40*I40*H40,2)</f>
        <v>1926.74</v>
      </c>
      <c r="L40" s="80"/>
      <c r="M40" s="72">
        <v>36677</v>
      </c>
      <c r="N40" s="120">
        <f>M40-$F$18</f>
        <v>396</v>
      </c>
      <c r="O40" s="73">
        <f>IF(N40&lt;=90,1,IF(N40&gt;=365,3,19/55+2/275*N40))</f>
        <v>3</v>
      </c>
      <c r="P40" s="110">
        <f>ROUND(R40-K40,2)</f>
        <v>3853.48</v>
      </c>
      <c r="Q40" s="124"/>
      <c r="R40" s="129">
        <f>+K40*O40</f>
        <v>5780.22</v>
      </c>
      <c r="S40" s="126"/>
      <c r="T40"/>
      <c r="U40" s="43"/>
    </row>
    <row r="41" spans="2:21" s="15" customFormat="1" ht="12.75">
      <c r="B41" s="32"/>
      <c r="C41" s="44"/>
      <c r="D41" s="45"/>
      <c r="E41" s="69"/>
      <c r="F41" s="121" t="s">
        <v>48</v>
      </c>
      <c r="G41" s="46" t="s">
        <v>15</v>
      </c>
      <c r="H41" s="48">
        <f>IF(G41="","",IF(OR(G41="7.2.a.",G41="7.2.d.",G41="7.2.e.",G41="7.2.f."),0.04,IF(G41="7.2.b.",0.02,"--")))</f>
        <v>0.04</v>
      </c>
      <c r="I41" s="68">
        <v>0</v>
      </c>
      <c r="J41" s="68">
        <v>19.56</v>
      </c>
      <c r="K41" s="105">
        <f>ROUND(J41*I41*H41,2)</f>
        <v>0</v>
      </c>
      <c r="L41" s="80"/>
      <c r="M41" s="72">
        <v>36677</v>
      </c>
      <c r="N41" s="120">
        <f>M41-$F$18</f>
        <v>396</v>
      </c>
      <c r="O41" s="73">
        <f>IF(N41&lt;=90,1,IF(N41&gt;=365,3,19/55+2/275*N41))</f>
        <v>3</v>
      </c>
      <c r="P41" s="110">
        <f>ROUND(R41-K41,2)</f>
        <v>0</v>
      </c>
      <c r="Q41" s="124"/>
      <c r="R41" s="129">
        <f>+K41*O41</f>
        <v>0</v>
      </c>
      <c r="S41" s="126"/>
      <c r="T41"/>
      <c r="U41" s="43"/>
    </row>
    <row r="42" spans="2:21" s="15" customFormat="1" ht="12.75">
      <c r="B42" s="32"/>
      <c r="C42" s="44"/>
      <c r="D42" s="45"/>
      <c r="E42" s="69"/>
      <c r="F42" s="121" t="s">
        <v>49</v>
      </c>
      <c r="G42" s="46" t="s">
        <v>15</v>
      </c>
      <c r="H42" s="48">
        <f>IF(G42="","",IF(OR(G42="7.2.a.",G42="7.2.d.",G42="7.2.e.",G42="7.2.f."),0.04,IF(G42="7.2.b.",0.02,"--")))</f>
        <v>0.04</v>
      </c>
      <c r="I42" s="68">
        <v>0</v>
      </c>
      <c r="J42" s="68">
        <v>19.56</v>
      </c>
      <c r="K42" s="105">
        <f>ROUND(J42*I42*H42,2)</f>
        <v>0</v>
      </c>
      <c r="L42" s="80"/>
      <c r="M42" s="72">
        <v>36677</v>
      </c>
      <c r="N42" s="120">
        <f>M42-$F$18</f>
        <v>396</v>
      </c>
      <c r="O42" s="73">
        <f>IF(N42&lt;=90,1,IF(N42&gt;=365,3,19/55+2/275*N42))</f>
        <v>3</v>
      </c>
      <c r="P42" s="110">
        <f>ROUND(R42-K42,2)</f>
        <v>0</v>
      </c>
      <c r="Q42" s="124"/>
      <c r="R42" s="129">
        <f>+K42*O42</f>
        <v>0</v>
      </c>
      <c r="S42" s="126"/>
      <c r="T42"/>
      <c r="U42" s="43"/>
    </row>
    <row r="43" spans="2:21" s="15" customFormat="1" ht="12.75">
      <c r="B43" s="32"/>
      <c r="C43" s="132"/>
      <c r="D43" s="133"/>
      <c r="E43" s="134"/>
      <c r="F43" s="135"/>
      <c r="G43" s="136"/>
      <c r="H43" s="137"/>
      <c r="I43" s="138"/>
      <c r="J43" s="138"/>
      <c r="K43" s="139"/>
      <c r="L43" s="80"/>
      <c r="M43" s="140"/>
      <c r="N43" s="141"/>
      <c r="O43" s="142"/>
      <c r="P43" s="143"/>
      <c r="Q43" s="124"/>
      <c r="R43" s="144"/>
      <c r="S43" s="126"/>
      <c r="T43"/>
      <c r="U43" s="43"/>
    </row>
    <row r="44" spans="2:21" s="15" customFormat="1" ht="12.75">
      <c r="B44" s="32"/>
      <c r="C44" s="44">
        <v>6</v>
      </c>
      <c r="D44" s="45" t="s">
        <v>46</v>
      </c>
      <c r="E44" s="69">
        <v>36678</v>
      </c>
      <c r="F44" s="47" t="s">
        <v>47</v>
      </c>
      <c r="G44" s="46" t="s">
        <v>15</v>
      </c>
      <c r="H44" s="48">
        <f>IF(G44="","",IF(OR(G44="7.2.a.",G44="7.2.d.",G44="7.2.e.",G44="7.2.f."),0.04,IF(G44="7.2.b.",0.02,"--")))</f>
        <v>0.04</v>
      </c>
      <c r="I44" s="68">
        <v>2599.3</v>
      </c>
      <c r="J44" s="68">
        <v>28.95</v>
      </c>
      <c r="K44" s="105">
        <f>ROUND(J44*I44*H44,2)</f>
        <v>3009.99</v>
      </c>
      <c r="L44" s="80"/>
      <c r="M44" s="145">
        <v>36707</v>
      </c>
      <c r="N44" s="120">
        <f>M44-$F$18</f>
        <v>426</v>
      </c>
      <c r="O44" s="73">
        <f>IF(N44&lt;=90,1,IF(N44&gt;=365,3,19/55+2/275*N44))</f>
        <v>3</v>
      </c>
      <c r="P44" s="110">
        <f>ROUND(R44-K44,2)</f>
        <v>6019.98</v>
      </c>
      <c r="Q44" s="124"/>
      <c r="R44" s="129">
        <f>+K44*O44</f>
        <v>9029.97</v>
      </c>
      <c r="S44" s="126"/>
      <c r="T44"/>
      <c r="U44" s="43"/>
    </row>
    <row r="45" spans="2:21" s="15" customFormat="1" ht="12.75">
      <c r="B45" s="32"/>
      <c r="C45" s="44"/>
      <c r="D45" s="45"/>
      <c r="E45" s="69"/>
      <c r="F45" s="121" t="s">
        <v>48</v>
      </c>
      <c r="G45" s="46" t="s">
        <v>15</v>
      </c>
      <c r="H45" s="48">
        <f>IF(G45="","",IF(OR(G45="7.2.a.",G45="7.2.d.",G45="7.2.e.",G45="7.2.f."),0.04,IF(G45="7.2.b.",0.02,"--")))</f>
        <v>0.04</v>
      </c>
      <c r="I45" s="146" t="s">
        <v>51</v>
      </c>
      <c r="J45" s="146" t="s">
        <v>51</v>
      </c>
      <c r="K45" s="146" t="s">
        <v>51</v>
      </c>
      <c r="L45" s="80"/>
      <c r="M45" s="145">
        <v>36707</v>
      </c>
      <c r="N45" s="120">
        <f>M45-$F$18</f>
        <v>426</v>
      </c>
      <c r="O45" s="73">
        <f>IF(N45&lt;=90,1,IF(N45&gt;=365,3,19/55+2/275*N45))</f>
        <v>3</v>
      </c>
      <c r="P45" s="146" t="s">
        <v>51</v>
      </c>
      <c r="Q45" s="124"/>
      <c r="R45" s="147" t="s">
        <v>51</v>
      </c>
      <c r="S45" s="126"/>
      <c r="T45"/>
      <c r="U45" s="43"/>
    </row>
    <row r="46" spans="2:21" s="15" customFormat="1" ht="12.75">
      <c r="B46" s="32"/>
      <c r="C46" s="44"/>
      <c r="D46" s="45"/>
      <c r="E46" s="69"/>
      <c r="F46" s="121" t="s">
        <v>49</v>
      </c>
      <c r="G46" s="46" t="s">
        <v>15</v>
      </c>
      <c r="H46" s="48">
        <f>IF(G46="","",IF(OR(G46="7.2.a.",G46="7.2.d.",G46="7.2.e.",G46="7.2.f."),0.04,IF(G46="7.2.b.",0.02,"--")))</f>
        <v>0.04</v>
      </c>
      <c r="I46" s="146" t="s">
        <v>51</v>
      </c>
      <c r="J46" s="146" t="s">
        <v>51</v>
      </c>
      <c r="K46" s="146" t="s">
        <v>51</v>
      </c>
      <c r="L46" s="80"/>
      <c r="M46" s="145">
        <v>36707</v>
      </c>
      <c r="N46" s="120">
        <f>M46-$F$18</f>
        <v>426</v>
      </c>
      <c r="O46" s="73">
        <f>IF(N46&lt;=90,1,IF(N46&gt;=365,3,19/55+2/275*N46))</f>
        <v>3</v>
      </c>
      <c r="P46" s="146" t="s">
        <v>51</v>
      </c>
      <c r="Q46" s="124"/>
      <c r="R46" s="147" t="s">
        <v>51</v>
      </c>
      <c r="S46" s="126"/>
      <c r="T46"/>
      <c r="U46" s="43"/>
    </row>
    <row r="47" spans="2:21" s="15" customFormat="1" ht="13.5" thickBot="1">
      <c r="B47" s="32"/>
      <c r="C47" s="49"/>
      <c r="D47" s="50"/>
      <c r="E47" s="50"/>
      <c r="F47" s="51"/>
      <c r="G47" s="51"/>
      <c r="H47" s="51"/>
      <c r="I47" s="51"/>
      <c r="J47" s="51"/>
      <c r="K47" s="81"/>
      <c r="L47" s="79"/>
      <c r="M47" s="70"/>
      <c r="N47" s="118"/>
      <c r="O47" s="71"/>
      <c r="P47" s="71"/>
      <c r="Q47" s="113"/>
      <c r="R47" s="130"/>
      <c r="S47" s="66"/>
      <c r="T47"/>
      <c r="U47" s="43"/>
    </row>
    <row r="48" spans="2:21" s="15" customFormat="1" ht="17.25" thickBot="1" thickTop="1">
      <c r="B48" s="32"/>
      <c r="C48" s="66"/>
      <c r="D48" s="66"/>
      <c r="E48" s="66"/>
      <c r="F48" s="66"/>
      <c r="G48" s="66"/>
      <c r="H48" s="66"/>
      <c r="I48" s="66"/>
      <c r="J48" s="66"/>
      <c r="K48" s="87">
        <f>SUM(K24:K47)</f>
        <v>12907.509999999998</v>
      </c>
      <c r="L48" s="77"/>
      <c r="M48" s="66"/>
      <c r="N48" s="84"/>
      <c r="O48" s="66"/>
      <c r="P48" s="87">
        <f>SUM(P24:P47)</f>
        <v>22938.41</v>
      </c>
      <c r="Q48" s="66"/>
      <c r="R48" s="131">
        <f>SUM(R24:R47)</f>
        <v>35845.92316363637</v>
      </c>
      <c r="S48" s="66"/>
      <c r="T48"/>
      <c r="U48" s="43"/>
    </row>
    <row r="49" spans="2:21" s="15" customFormat="1" ht="16.5" thickTop="1">
      <c r="B49" s="32"/>
      <c r="C49" s="66"/>
      <c r="D49" s="66"/>
      <c r="E49" s="66"/>
      <c r="F49" s="66"/>
      <c r="G49" s="66"/>
      <c r="H49" s="66"/>
      <c r="I49" s="66"/>
      <c r="J49" s="66"/>
      <c r="K49" s="109"/>
      <c r="L49" s="77"/>
      <c r="M49" s="66"/>
      <c r="N49" s="84"/>
      <c r="O49" s="66"/>
      <c r="P49" s="66"/>
      <c r="Q49" s="66"/>
      <c r="R49" s="109"/>
      <c r="S49" s="66"/>
      <c r="T49" s="109"/>
      <c r="U49" s="43"/>
    </row>
    <row r="50" spans="2:21" s="15" customFormat="1" ht="23.25" customHeight="1" thickBot="1">
      <c r="B50" s="32"/>
      <c r="C50" s="52"/>
      <c r="D50" s="52"/>
      <c r="E50" s="52"/>
      <c r="F50" s="52"/>
      <c r="G50" s="52"/>
      <c r="H50" s="52"/>
      <c r="I50" s="52"/>
      <c r="J50" s="52"/>
      <c r="K50" s="74"/>
      <c r="L50" s="74"/>
      <c r="M50" s="52"/>
      <c r="N50" s="85"/>
      <c r="O50" s="52"/>
      <c r="P50" s="52"/>
      <c r="Q50" s="52"/>
      <c r="R50" s="111"/>
      <c r="S50" s="52"/>
      <c r="T50" s="52"/>
      <c r="U50" s="43"/>
    </row>
    <row r="51" spans="2:21" s="158" customFormat="1" ht="24.75" thickBot="1" thickTop="1">
      <c r="B51" s="152"/>
      <c r="C51" s="153"/>
      <c r="D51" s="153"/>
      <c r="E51" s="153"/>
      <c r="F51" s="153"/>
      <c r="G51" s="153"/>
      <c r="H51" s="167" t="s">
        <v>37</v>
      </c>
      <c r="I51" s="168"/>
      <c r="J51" s="165">
        <f>+R48</f>
        <v>35845.92316363637</v>
      </c>
      <c r="K51" s="166"/>
      <c r="L51" s="154"/>
      <c r="M51" s="153"/>
      <c r="N51" s="155"/>
      <c r="O51" s="153"/>
      <c r="P51" s="156"/>
      <c r="Q51" s="153"/>
      <c r="R51" s="153"/>
      <c r="S51" s="153"/>
      <c r="T51" s="153"/>
      <c r="U51" s="157"/>
    </row>
    <row r="52" spans="2:21" s="15" customFormat="1" ht="23.25" customHeight="1" thickTop="1">
      <c r="B52" s="32"/>
      <c r="C52" s="52"/>
      <c r="D52" s="52"/>
      <c r="E52" s="52"/>
      <c r="F52" s="52"/>
      <c r="G52" s="52"/>
      <c r="H52" s="52"/>
      <c r="I52" s="52"/>
      <c r="J52" s="52"/>
      <c r="K52" s="74"/>
      <c r="L52" s="74"/>
      <c r="M52" s="52"/>
      <c r="N52" s="85"/>
      <c r="O52" s="52"/>
      <c r="P52" s="52"/>
      <c r="Q52" s="52"/>
      <c r="R52" s="52"/>
      <c r="S52" s="52"/>
      <c r="T52" s="52"/>
      <c r="U52" s="43"/>
    </row>
    <row r="53" spans="2:21" s="15" customFormat="1" ht="23.25" customHeight="1">
      <c r="B53" s="32"/>
      <c r="C53" s="52"/>
      <c r="D53" s="52"/>
      <c r="E53" s="52"/>
      <c r="F53" s="52"/>
      <c r="G53" s="52"/>
      <c r="H53" s="52"/>
      <c r="I53" s="52"/>
      <c r="J53" s="52"/>
      <c r="K53" s="74"/>
      <c r="L53" s="74"/>
      <c r="M53" s="52"/>
      <c r="N53" s="85"/>
      <c r="O53" s="52"/>
      <c r="P53" s="52"/>
      <c r="Q53" s="52"/>
      <c r="R53" s="52"/>
      <c r="S53" s="52"/>
      <c r="T53" s="52"/>
      <c r="U53" s="43"/>
    </row>
    <row r="54" spans="2:21" s="15" customFormat="1" ht="14.25" customHeight="1">
      <c r="B54" s="32"/>
      <c r="C54" s="58" t="s">
        <v>16</v>
      </c>
      <c r="D54" s="59" t="s">
        <v>17</v>
      </c>
      <c r="E54" s="52"/>
      <c r="F54" s="52"/>
      <c r="G54" s="52"/>
      <c r="H54" s="52"/>
      <c r="I54" s="58" t="s">
        <v>22</v>
      </c>
      <c r="J54" s="58" t="s">
        <v>23</v>
      </c>
      <c r="K54" s="59" t="s">
        <v>5</v>
      </c>
      <c r="L54" s="74"/>
      <c r="M54" s="52"/>
      <c r="N54" s="85"/>
      <c r="O54" s="52"/>
      <c r="P54" s="52"/>
      <c r="Q54" s="52"/>
      <c r="R54" s="52"/>
      <c r="S54" s="52"/>
      <c r="T54" s="52"/>
      <c r="U54" s="43"/>
    </row>
    <row r="55" spans="2:21" s="61" customFormat="1" ht="13.5">
      <c r="B55" s="57"/>
      <c r="C55" s="58" t="s">
        <v>4</v>
      </c>
      <c r="D55" s="59" t="s">
        <v>18</v>
      </c>
      <c r="E55" s="59"/>
      <c r="F55" s="59"/>
      <c r="I55" s="58" t="s">
        <v>22</v>
      </c>
      <c r="J55" s="58" t="s">
        <v>24</v>
      </c>
      <c r="K55" s="59" t="s">
        <v>7</v>
      </c>
      <c r="L55" s="59"/>
      <c r="M55" s="59"/>
      <c r="N55" s="86"/>
      <c r="O55" s="59"/>
      <c r="P55" s="59"/>
      <c r="Q55" s="59"/>
      <c r="R55" s="59"/>
      <c r="S55" s="59"/>
      <c r="T55" s="59"/>
      <c r="U55" s="60"/>
    </row>
    <row r="56" spans="2:21" s="61" customFormat="1" ht="13.5">
      <c r="B56" s="57"/>
      <c r="C56" s="58" t="s">
        <v>6</v>
      </c>
      <c r="D56" s="59" t="s">
        <v>19</v>
      </c>
      <c r="E56" s="59"/>
      <c r="F56" s="59"/>
      <c r="I56" s="58" t="s">
        <v>22</v>
      </c>
      <c r="J56" s="58" t="s">
        <v>25</v>
      </c>
      <c r="K56" s="59" t="s">
        <v>20</v>
      </c>
      <c r="L56" s="59"/>
      <c r="M56" s="59"/>
      <c r="N56" s="86"/>
      <c r="O56" s="59"/>
      <c r="P56" s="59"/>
      <c r="Q56" s="59"/>
      <c r="R56" s="59"/>
      <c r="S56" s="59"/>
      <c r="T56" s="59"/>
      <c r="U56" s="60"/>
    </row>
    <row r="57" spans="2:21" s="61" customFormat="1" ht="13.5">
      <c r="B57" s="57"/>
      <c r="C57" s="75" t="s">
        <v>35</v>
      </c>
      <c r="D57" s="76" t="s">
        <v>31</v>
      </c>
      <c r="E57" s="59"/>
      <c r="F57" s="59"/>
      <c r="I57" s="58" t="s">
        <v>22</v>
      </c>
      <c r="J57" s="58" t="s">
        <v>26</v>
      </c>
      <c r="K57" s="59" t="s">
        <v>27</v>
      </c>
      <c r="L57" s="59"/>
      <c r="M57" s="59"/>
      <c r="N57" s="59"/>
      <c r="O57" s="59"/>
      <c r="P57" s="59"/>
      <c r="Q57" s="59"/>
      <c r="R57" s="59"/>
      <c r="S57" s="59"/>
      <c r="T57" s="59"/>
      <c r="U57" s="60"/>
    </row>
    <row r="58" spans="2:21" s="61" customFormat="1" ht="13.5">
      <c r="B58" s="57"/>
      <c r="C58" s="75" t="s">
        <v>43</v>
      </c>
      <c r="D58" s="76" t="s">
        <v>44</v>
      </c>
      <c r="E58" s="59"/>
      <c r="F58" s="59"/>
      <c r="I58" s="58" t="s">
        <v>22</v>
      </c>
      <c r="J58" s="58" t="s">
        <v>28</v>
      </c>
      <c r="K58" s="59" t="s">
        <v>14</v>
      </c>
      <c r="L58" s="59"/>
      <c r="M58" s="59"/>
      <c r="N58" s="59"/>
      <c r="O58" s="59"/>
      <c r="P58" s="59"/>
      <c r="Q58" s="59"/>
      <c r="R58" s="59"/>
      <c r="S58" s="59"/>
      <c r="T58" s="59"/>
      <c r="U58" s="60"/>
    </row>
    <row r="59" spans="2:21" s="61" customFormat="1" ht="13.5">
      <c r="B59" s="57"/>
      <c r="E59" s="59"/>
      <c r="F59" s="59"/>
      <c r="I59" s="58" t="s">
        <v>22</v>
      </c>
      <c r="J59" s="75" t="s">
        <v>33</v>
      </c>
      <c r="K59" s="59" t="s">
        <v>34</v>
      </c>
      <c r="L59" s="59"/>
      <c r="M59" s="59"/>
      <c r="N59" s="59"/>
      <c r="O59" s="59"/>
      <c r="P59" s="59"/>
      <c r="Q59" s="59"/>
      <c r="R59" s="59"/>
      <c r="S59" s="59"/>
      <c r="T59" s="59"/>
      <c r="U59" s="60"/>
    </row>
    <row r="60" spans="2:21" s="61" customFormat="1" ht="13.5">
      <c r="B60" s="57"/>
      <c r="C60" s="75"/>
      <c r="D60" s="76"/>
      <c r="E60" s="59"/>
      <c r="F60" s="59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2:21" s="23" customFormat="1" ht="16.5" thickBo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</row>
    <row r="62" ht="13.5" thickTop="1"/>
    <row r="68" spans="10:14" ht="12.75">
      <c r="J68" s="65"/>
      <c r="M68" s="65"/>
      <c r="N68" s="65"/>
    </row>
  </sheetData>
  <mergeCells count="5">
    <mergeCell ref="C18:E18"/>
    <mergeCell ref="M20:R20"/>
    <mergeCell ref="J51:K51"/>
    <mergeCell ref="H51:I51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7" r:id="rId2"/>
  <headerFooter alignWithMargins="0">
    <oddFooter>&amp;L&amp;"Times New Roman,Normal"&amp;8&amp;F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Juan Pablo Llorens</cp:lastModifiedBy>
  <cp:lastPrinted>2001-07-31T13:53:44Z</cp:lastPrinted>
  <dcterms:created xsi:type="dcterms:W3CDTF">1999-01-06T18:53:03Z</dcterms:created>
  <dcterms:modified xsi:type="dcterms:W3CDTF">2001-07-20T13:18:18Z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