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4395" windowWidth="9900" windowHeight="4545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<sst xmlns="http://schemas.openxmlformats.org/spreadsheetml/2006/main" count="43" uniqueCount="40">
  <si>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</si>
  <si>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</si>
  <si>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</si>
  <si>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</si>
  <si>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>1-SET.2012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</si>
  <si>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</si>
  <si>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</si>
  <si>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</si>
  <si>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</si>
  <si>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</si>
  <si>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Febrero - Julio de 2010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</si>
  <si>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</si>
  <si>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</si>
  <si>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</si>
  <si>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</si>
  <si>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</si>
  <si>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</si>
  <si>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</si>
  <si>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</si>
  <si>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</si>
  <si>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</si>
  <si>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</si>
  <si>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</si>
  <si>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</si>
  <si>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</si>
  <si>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</si>
  <si>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</si>
  <si>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</si>
  <si>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</si>
  <si>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</si>
  <si>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</si>
  <si>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</si>
  <si>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</si>
  <si>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</si>
  <si>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</si>
  <si>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Inserción del Resistor de Frenado de G1CH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</si>
  <si>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</si>
  <si>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</si>
  <si>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HIDROELECTRICA EL CHOCON SA   </t>
  </si>
  <si>
    <t>ANEXO a la Resolución AAANR Nº  53 / 2014.-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</si>
</sst>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B1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39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 t="s">
        <v>4</v>
      </c>
      <c r="U10" s="52"/>
    </row>
    <row r="11" spans="2:21" ht="15">
      <c r="B11" s="45"/>
      <c r="C11" s="55" t="s">
        <v>5</v>
      </c>
      <c r="D11" s="55"/>
      <c r="E11" s="55" t="s">
        <v>38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6</v>
      </c>
      <c r="T11" s="61">
        <v>54.64</v>
      </c>
      <c r="U11" s="52"/>
    </row>
    <row r="12" spans="2:21" ht="15">
      <c r="B12" s="45"/>
      <c r="C12" s="55" t="s">
        <v>7</v>
      </c>
      <c r="D12" s="62"/>
      <c r="E12" s="55">
        <v>37080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8</v>
      </c>
      <c r="T12" s="61">
        <f>5*T11</f>
        <v>273.2</v>
      </c>
      <c r="U12" s="52"/>
    </row>
    <row r="13" spans="2:21" ht="15">
      <c r="B13" s="45"/>
      <c r="C13" s="55" t="s">
        <v>9</v>
      </c>
      <c r="D13" s="68"/>
      <c r="E13" s="55" t="s">
        <v>10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11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12</v>
      </c>
      <c r="D15" s="84"/>
      <c r="E15" s="84"/>
      <c r="F15" s="83" t="s">
        <v>13</v>
      </c>
      <c r="G15" s="84"/>
      <c r="H15" s="85"/>
      <c r="I15" s="83" t="s">
        <v>14</v>
      </c>
      <c r="J15" s="86"/>
      <c r="K15" s="86"/>
      <c r="L15" s="87"/>
      <c r="M15" s="154" t="s">
        <v>13</v>
      </c>
      <c r="N15" s="155"/>
      <c r="O15" s="156"/>
      <c r="P15" s="88" t="s">
        <v>14</v>
      </c>
      <c r="Q15" s="89"/>
      <c r="R15" s="90" t="s">
        <v>15</v>
      </c>
      <c r="S15" s="91"/>
      <c r="T15" s="92" t="s">
        <v>16</v>
      </c>
      <c r="U15" s="93"/>
    </row>
    <row r="16" spans="2:21" ht="34.5" thickBot="1">
      <c r="B16" s="45"/>
      <c r="C16" s="94" t="s">
        <v>17</v>
      </c>
      <c r="D16" s="95" t="s">
        <v>18</v>
      </c>
      <c r="E16" s="95" t="s">
        <v>19</v>
      </c>
      <c r="F16" s="96" t="s">
        <v>20</v>
      </c>
      <c r="G16" s="95" t="s">
        <v>21</v>
      </c>
      <c r="H16" s="97" t="s">
        <v>22</v>
      </c>
      <c r="I16" s="98" t="s">
        <v>23</v>
      </c>
      <c r="J16" s="99" t="s">
        <v>24</v>
      </c>
      <c r="K16" s="99" t="s">
        <v>25</v>
      </c>
      <c r="L16" s="100" t="s">
        <v>26</v>
      </c>
      <c r="M16" s="101" t="s">
        <v>27</v>
      </c>
      <c r="N16" s="102" t="s">
        <v>28</v>
      </c>
      <c r="O16" s="103" t="s">
        <v>29</v>
      </c>
      <c r="P16" s="104" t="s">
        <v>25</v>
      </c>
      <c r="Q16" s="105" t="s">
        <v>30</v>
      </c>
      <c r="R16" s="106" t="s">
        <v>31</v>
      </c>
      <c r="S16" s="107" t="s">
        <v>32</v>
      </c>
      <c r="T16" s="108" t="s">
        <v>33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40244.72777777778</v>
      </c>
      <c r="E19" s="124" t="s">
        <v>35</v>
      </c>
      <c r="F19" s="125">
        <v>40245.458333333336</v>
      </c>
      <c r="G19" s="125">
        <v>40245.572916666664</v>
      </c>
      <c r="H19" s="126">
        <f aca="true" t="shared" si="0" ref="H19:H38">IF(OR(G19=0,G19&lt;F19)," ",+G19-F19)</f>
        <v>0.1145833333284827</v>
      </c>
      <c r="I19" s="127" t="s">
        <v>36</v>
      </c>
      <c r="J19" s="128" t="s">
        <v>37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40245.572916666664</v>
      </c>
      <c r="N19" s="130">
        <f aca="true" t="shared" si="3" ref="N19:N38">IF(G19=0,$T$10,IF(G19&gt;F19,G19,F19))</f>
        <v>40245.572916666664</v>
      </c>
      <c r="O19" s="130">
        <f aca="true" t="shared" si="4" ref="O19:O38">IF(OR(F19=0,AND(G19&lt;F19,G19&gt;0)),0,+N19-F19)</f>
        <v>0.1145833333284827</v>
      </c>
      <c r="P19" s="131" t="str">
        <f aca="true" t="shared" si="5" ref="P19:P38">IF(K19=0,$T$10,IF(K19&gt;J19,K19,J19))</f>
        <v>1-SET.2012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304.5041666653415</v>
      </c>
      <c r="S19" s="133">
        <f aca="true" t="shared" si="8" ref="S19:S38">IF(E19="","",+Q19+O19)</f>
        <v>0.1145833333284827</v>
      </c>
      <c r="T19" s="134">
        <f aca="true" t="shared" si="9" ref="T19:T38">IF(AND(F19="",J19="")," ",IF(OR(AND(G19=0,F19&gt;0),AND(I19="SI",K19=0)),$T$13,IF(R19&gt;$T$13,$T$13,R19)))</f>
        <v>304.5041666653415</v>
      </c>
      <c r="U19" s="52"/>
    </row>
    <row r="20" spans="2:21" ht="11.25">
      <c r="B20" s="45"/>
      <c r="C20" s="122">
        <f>IF(D20="","","2")</f>
      </c>
      <c r="D20" s="123"/>
      <c r="E20" s="124"/>
      <c r="F20" s="125"/>
      <c r="G20" s="125"/>
      <c r="H20" s="126" t="str">
        <f t="shared" si="0"/>
        <v> </v>
      </c>
      <c r="I20" s="127"/>
      <c r="J20" s="128"/>
      <c r="K20" s="128"/>
      <c r="L20" s="129" t="str">
        <f t="shared" si="1"/>
        <v> </v>
      </c>
      <c r="M20" s="130">
        <f t="shared" si="2"/>
        <v>0</v>
      </c>
      <c r="N20" s="130" t="str">
        <f t="shared" si="3"/>
        <v>1-SET.2012</v>
      </c>
      <c r="O20" s="130">
        <f t="shared" si="4"/>
        <v>0</v>
      </c>
      <c r="P20" s="131" t="str">
        <f t="shared" si="5"/>
        <v>1-SET.2012</v>
      </c>
      <c r="Q20" s="132">
        <f t="shared" si="6"/>
        <v>0</v>
      </c>
      <c r="R20" s="130" t="e">
        <f t="shared" si="7"/>
        <v>#VALUE!</v>
      </c>
      <c r="S20" s="133">
        <f t="shared" si="8"/>
      </c>
      <c r="T20" s="134" t="str">
        <f t="shared" si="9"/>
        <v> </v>
      </c>
      <c r="U20" s="52"/>
    </row>
    <row r="21" spans="2:21" ht="11.25">
      <c r="B21" s="45"/>
      <c r="C21" s="122">
        <f>IF(D21="","","3")</f>
      </c>
      <c r="D21" s="123"/>
      <c r="E21" s="124"/>
      <c r="F21" s="125"/>
      <c r="G21" s="125"/>
      <c r="H21" s="126" t="str">
        <f t="shared" si="0"/>
        <v> </v>
      </c>
      <c r="I21" s="127"/>
      <c r="J21" s="128"/>
      <c r="K21" s="128"/>
      <c r="L21" s="129" t="str">
        <f t="shared" si="1"/>
        <v> </v>
      </c>
      <c r="M21" s="130">
        <f t="shared" si="2"/>
        <v>0</v>
      </c>
      <c r="N21" s="130" t="str">
        <f t="shared" si="3"/>
        <v>1-SET.2012</v>
      </c>
      <c r="O21" s="130">
        <f t="shared" si="4"/>
        <v>0</v>
      </c>
      <c r="P21" s="131" t="str">
        <f t="shared" si="5"/>
        <v>1-SET.2012</v>
      </c>
      <c r="Q21" s="132">
        <f t="shared" si="6"/>
        <v>0</v>
      </c>
      <c r="R21" s="130" t="e">
        <f t="shared" si="7"/>
        <v>#VALUE!</v>
      </c>
      <c r="S21" s="133">
        <f t="shared" si="8"/>
      </c>
      <c r="T21" s="134" t="str">
        <f t="shared" si="9"/>
        <v> </v>
      </c>
      <c r="U21" s="52"/>
    </row>
    <row r="22" spans="2:21" ht="11.25">
      <c r="B22" s="45"/>
      <c r="C22" s="122">
        <f>IF(D22="","","4")</f>
      </c>
      <c r="D22" s="123"/>
      <c r="E22" s="124"/>
      <c r="F22" s="125"/>
      <c r="G22" s="125"/>
      <c r="H22" s="126" t="str">
        <f t="shared" si="0"/>
        <v> </v>
      </c>
      <c r="I22" s="127"/>
      <c r="J22" s="128"/>
      <c r="K22" s="128"/>
      <c r="L22" s="129" t="str">
        <f t="shared" si="1"/>
        <v> </v>
      </c>
      <c r="M22" s="130">
        <f t="shared" si="2"/>
        <v>0</v>
      </c>
      <c r="N22" s="130" t="str">
        <f t="shared" si="3"/>
        <v>1-SET.2012</v>
      </c>
      <c r="O22" s="130">
        <f t="shared" si="4"/>
        <v>0</v>
      </c>
      <c r="P22" s="131" t="str">
        <f t="shared" si="5"/>
        <v>1-SET.2012</v>
      </c>
      <c r="Q22" s="132">
        <f t="shared" si="6"/>
        <v>0</v>
      </c>
      <c r="R22" s="130" t="e">
        <f t="shared" si="7"/>
        <v>#VALUE!</v>
      </c>
      <c r="S22" s="133">
        <f t="shared" si="8"/>
      </c>
      <c r="T22" s="134" t="str">
        <f t="shared" si="9"/>
        <v> 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 t="str">
        <f t="shared" si="3"/>
        <v>1-SET.2012</v>
      </c>
      <c r="O23" s="130">
        <f t="shared" si="4"/>
        <v>0</v>
      </c>
      <c r="P23" s="131" t="str">
        <f t="shared" si="5"/>
        <v>1-SET.2012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 t="str">
        <f t="shared" si="3"/>
        <v>1-SET.2012</v>
      </c>
      <c r="O24" s="130">
        <f t="shared" si="4"/>
        <v>0</v>
      </c>
      <c r="P24" s="131" t="str">
        <f t="shared" si="5"/>
        <v>1-SET.2012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 t="str">
        <f t="shared" si="3"/>
        <v>1-SET.2012</v>
      </c>
      <c r="O25" s="130">
        <f t="shared" si="4"/>
        <v>0</v>
      </c>
      <c r="P25" s="131" t="str">
        <f t="shared" si="5"/>
        <v>1-SET.2012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 t="str">
        <f t="shared" si="3"/>
        <v>1-SET.2012</v>
      </c>
      <c r="O26" s="130">
        <f t="shared" si="4"/>
        <v>0</v>
      </c>
      <c r="P26" s="131" t="str">
        <f t="shared" si="5"/>
        <v>1-SET.2012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25"/>
      <c r="G27" s="125"/>
      <c r="H27" s="126" t="str">
        <f t="shared" si="0"/>
        <v> </v>
      </c>
      <c r="I27" s="127"/>
      <c r="J27" s="128"/>
      <c r="K27" s="128"/>
      <c r="L27" s="129" t="str">
        <f t="shared" si="1"/>
        <v> </v>
      </c>
      <c r="M27" s="130">
        <f t="shared" si="2"/>
        <v>0</v>
      </c>
      <c r="N27" s="130" t="str">
        <f t="shared" si="3"/>
        <v>1-SET.2012</v>
      </c>
      <c r="O27" s="130">
        <f t="shared" si="4"/>
        <v>0</v>
      </c>
      <c r="P27" s="131" t="str">
        <f t="shared" si="5"/>
        <v>1-SET.2012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25"/>
      <c r="G28" s="125"/>
      <c r="H28" s="126" t="str">
        <f t="shared" si="0"/>
        <v> </v>
      </c>
      <c r="I28" s="127"/>
      <c r="J28" s="128"/>
      <c r="K28" s="128"/>
      <c r="L28" s="129" t="str">
        <f t="shared" si="1"/>
        <v> </v>
      </c>
      <c r="M28" s="130">
        <f t="shared" si="2"/>
        <v>0</v>
      </c>
      <c r="N28" s="130" t="str">
        <f t="shared" si="3"/>
        <v>1-SET.2012</v>
      </c>
      <c r="O28" s="130">
        <f t="shared" si="4"/>
        <v>0</v>
      </c>
      <c r="P28" s="131" t="str">
        <f t="shared" si="5"/>
        <v>1-SET.2012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25"/>
      <c r="G29" s="125"/>
      <c r="H29" s="126" t="str">
        <f t="shared" si="0"/>
        <v> </v>
      </c>
      <c r="I29" s="127"/>
      <c r="J29" s="128"/>
      <c r="K29" s="128"/>
      <c r="L29" s="129" t="str">
        <f t="shared" si="1"/>
        <v> </v>
      </c>
      <c r="M29" s="130">
        <f t="shared" si="2"/>
        <v>0</v>
      </c>
      <c r="N29" s="130" t="str">
        <f t="shared" si="3"/>
        <v>1-SET.2012</v>
      </c>
      <c r="O29" s="130">
        <f t="shared" si="4"/>
        <v>0</v>
      </c>
      <c r="P29" s="131" t="str">
        <f t="shared" si="5"/>
        <v>1-SET.2012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25"/>
      <c r="G30" s="125"/>
      <c r="H30" s="126" t="str">
        <f t="shared" si="0"/>
        <v> </v>
      </c>
      <c r="I30" s="127"/>
      <c r="J30" s="128"/>
      <c r="K30" s="128"/>
      <c r="L30" s="129" t="str">
        <f t="shared" si="1"/>
        <v> </v>
      </c>
      <c r="M30" s="130">
        <f t="shared" si="2"/>
        <v>0</v>
      </c>
      <c r="N30" s="130" t="str">
        <f t="shared" si="3"/>
        <v>1-SET.2012</v>
      </c>
      <c r="O30" s="130">
        <f t="shared" si="4"/>
        <v>0</v>
      </c>
      <c r="P30" s="131" t="str">
        <f t="shared" si="5"/>
        <v>1-SET.2012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25"/>
      <c r="G31" s="125"/>
      <c r="H31" s="126" t="str">
        <f t="shared" si="0"/>
        <v> </v>
      </c>
      <c r="I31" s="127"/>
      <c r="J31" s="128"/>
      <c r="K31" s="128"/>
      <c r="L31" s="129" t="str">
        <f t="shared" si="1"/>
        <v> </v>
      </c>
      <c r="M31" s="130">
        <f t="shared" si="2"/>
        <v>0</v>
      </c>
      <c r="N31" s="130" t="str">
        <f t="shared" si="3"/>
        <v>1-SET.2012</v>
      </c>
      <c r="O31" s="130">
        <f t="shared" si="4"/>
        <v>0</v>
      </c>
      <c r="P31" s="131" t="str">
        <f t="shared" si="5"/>
        <v>1-SET.2012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23"/>
      <c r="E32" s="124"/>
      <c r="F32" s="125"/>
      <c r="G32" s="125"/>
      <c r="H32" s="126" t="str">
        <f t="shared" si="0"/>
        <v> </v>
      </c>
      <c r="I32" s="127"/>
      <c r="J32" s="128"/>
      <c r="K32" s="128"/>
      <c r="L32" s="129" t="str">
        <f t="shared" si="1"/>
        <v> </v>
      </c>
      <c r="M32" s="130">
        <f t="shared" si="2"/>
        <v>0</v>
      </c>
      <c r="N32" s="130" t="str">
        <f t="shared" si="3"/>
        <v>1-SET.2012</v>
      </c>
      <c r="O32" s="130">
        <f t="shared" si="4"/>
        <v>0</v>
      </c>
      <c r="P32" s="131" t="str">
        <f t="shared" si="5"/>
        <v>1-SET.2012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 t="str">
        <f t="shared" si="3"/>
        <v>1-SET.2012</v>
      </c>
      <c r="O33" s="130">
        <f t="shared" si="4"/>
        <v>0</v>
      </c>
      <c r="P33" s="131" t="str">
        <f t="shared" si="5"/>
        <v>1-SET.2012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 t="str">
        <f t="shared" si="3"/>
        <v>1-SET.2012</v>
      </c>
      <c r="O34" s="130">
        <f t="shared" si="4"/>
        <v>0</v>
      </c>
      <c r="P34" s="131" t="str">
        <f t="shared" si="5"/>
        <v>1-SET.2012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 t="str">
        <f t="shared" si="3"/>
        <v>1-SET.2012</v>
      </c>
      <c r="O35" s="130">
        <f t="shared" si="4"/>
        <v>0</v>
      </c>
      <c r="P35" s="131" t="str">
        <f t="shared" si="5"/>
        <v>1-SET.2012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 t="str">
        <f t="shared" si="3"/>
        <v>1-SET.2012</v>
      </c>
      <c r="O36" s="130">
        <f t="shared" si="4"/>
        <v>0</v>
      </c>
      <c r="P36" s="131" t="str">
        <f t="shared" si="5"/>
        <v>1-SET.2012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 t="str">
        <f t="shared" si="3"/>
        <v>1-SET.2012</v>
      </c>
      <c r="O37" s="130">
        <f t="shared" si="4"/>
        <v>0</v>
      </c>
      <c r="P37" s="131" t="str">
        <f t="shared" si="5"/>
        <v>1-SET.2012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 t="str">
        <f t="shared" si="3"/>
        <v>1-SET.2012</v>
      </c>
      <c r="O38" s="130">
        <f t="shared" si="4"/>
        <v>0</v>
      </c>
      <c r="P38" s="131" t="str">
        <f t="shared" si="5"/>
        <v>1-SET.2012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34</v>
      </c>
      <c r="T40" s="144">
        <f>SUM(T18:T39)</f>
        <v>304.5041666653415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cp:lastPrinted>2012-03-22T11:41:26Z</cp:lastPrinted>
  <dcterms:created xsi:type="dcterms:W3CDTF">2012-03-22T11:37:46Z</dcterms:created>
  <dcterms:modified xsi:type="dcterms:W3CDTF">2014-04-07T12:35:42Z</dcterms:modified>
  <cp:category/>
  <cp:version/>
  <cp:contentType/>
  <cp:contentStatus/>
</cp:coreProperties>
</file>