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50" windowHeight="11760" activeTab="0"/>
  </bookViews>
  <sheets>
    <sheet name="MOLINOS CDU" sheetId="1" r:id="rId1"/>
    <sheet name="MOLINOS CDU 2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<sst xmlns="http://schemas.openxmlformats.org/spreadsheetml/2006/main" count="90" uniqueCount="41">
  <si>
    <t>(*)</t>
  </si>
  <si>
    <t>Monto Adicional por San. Comp. = Res. ENRE N° 127/00 - Res. SE N° 472/98</t>
  </si>
  <si>
    <t xml:space="preserve">(1) : </t>
  </si>
  <si>
    <t>FALTA DE  HABILITACIÓN COMERCIAL (HC) DE UN NODO</t>
  </si>
  <si>
    <t xml:space="preserve">7.2.e. : </t>
  </si>
  <si>
    <t>COEFICIENTE COMPLEMENTARIO</t>
  </si>
  <si>
    <t xml:space="preserve">Ccom : </t>
  </si>
  <si>
    <t>PRECIO PROMEDIO EN EL NODO DE MEDICIÓN</t>
  </si>
  <si>
    <t xml:space="preserve">P : </t>
  </si>
  <si>
    <t>ENERGÍA UTILIZADA MEDIDA EN MWh</t>
  </si>
  <si>
    <t xml:space="preserve">E : </t>
  </si>
  <si>
    <t>PORCENTAJE DE PENALIZACIÓN</t>
  </si>
  <si>
    <t xml:space="preserve">% : </t>
  </si>
  <si>
    <t>PENALIZACIÓN:</t>
  </si>
  <si>
    <t>7.2.e)</t>
  </si>
  <si>
    <t>EMOCU01P</t>
  </si>
  <si>
    <t>Monto Total
Res. ENRE N° 127/00</t>
  </si>
  <si>
    <t>Monto Adicional
 por San. Comp.
(1)</t>
  </si>
  <si>
    <t>Ccom</t>
  </si>
  <si>
    <t>DIAS</t>
  </si>
  <si>
    <t>Hasta</t>
  </si>
  <si>
    <t>Inicio del Incumplimiento</t>
  </si>
  <si>
    <t>Monto según Res.SE N° 472/98</t>
  </si>
  <si>
    <t>P
[$/MWh]</t>
  </si>
  <si>
    <t>ENERGÍA
[MWh]</t>
  </si>
  <si>
    <t>%</t>
  </si>
  <si>
    <t>TIPOLOGÍA
(*)</t>
  </si>
  <si>
    <t>MEDIDOR</t>
  </si>
  <si>
    <t>MES</t>
  </si>
  <si>
    <t>AGENTE</t>
  </si>
  <si>
    <t>N°</t>
  </si>
  <si>
    <t>Res. ENRE Nº  127/2000 = % * E * P * Ccom</t>
  </si>
  <si>
    <t>Res SE Nº 472/98  = % * E * P</t>
  </si>
  <si>
    <t xml:space="preserve"> Molinos Rio de la Plata - CDU</t>
  </si>
  <si>
    <t>PENALIZACIONES POR INDISPONIBILIDAD DEL INSTRUMENTAL DEL SMEC</t>
  </si>
  <si>
    <t>DE LA ELECTRICIDAD</t>
  </si>
  <si>
    <t xml:space="preserve">ENTE NACIONAL REGULADOR </t>
  </si>
  <si>
    <t>Período desde el 1 de Enero al 31 de Agosto de 2014</t>
  </si>
  <si>
    <t>Totales Hoja 1</t>
  </si>
  <si>
    <t xml:space="preserve">                              </t>
  </si>
  <si>
    <t>ANEXO a la Resolución AAANR N°  3 /2017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</si>
</sst>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&quot;$&quot;#,##0.00_);\(&quot;$&quot;#,##0.00\)"/>
    <numFmt numFmtId="166" formatCode="dd/mm/yy"/>
    <numFmt numFmtId="167" formatCode="&quot;$&quot;#,##0.00"/>
    <numFmt numFmtId="168" formatCode="0_);\(0\)"/>
    <numFmt numFmtId="169" formatCode="d/m/yy"/>
  </numFmts>
  <fonts count="59">
    <font>
      <sz val="8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/>
      <bottom style="thick"/>
    </border>
    <border>
      <left/>
      <right style="thick"/>
      <top/>
      <bottom/>
    </border>
    <border>
      <left style="thick"/>
      <right/>
      <top/>
      <bottom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 style="thick"/>
      <right style="thick"/>
      <top style="medium"/>
      <bottom style="medium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thin"/>
      <right style="double"/>
      <top style="thin"/>
      <bottom style="double"/>
    </border>
    <border>
      <left style="double"/>
      <right style="double"/>
      <top/>
      <bottom/>
    </border>
    <border>
      <left style="thin"/>
      <right style="double"/>
      <top style="thin"/>
      <bottom/>
    </border>
    <border>
      <left/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 style="thick"/>
      <right style="thick"/>
      <top style="thick"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>
      <alignment/>
      <protection/>
    </xf>
    <xf numFmtId="0" fontId="4" fillId="0" borderId="0" xfId="52" applyFont="1">
      <alignment/>
      <protection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right"/>
    </xf>
    <xf numFmtId="0" fontId="4" fillId="0" borderId="14" xfId="52" applyFont="1" applyFill="1" applyBorder="1">
      <alignment/>
      <protection/>
    </xf>
    <xf numFmtId="0" fontId="4" fillId="0" borderId="0" xfId="0" applyFont="1" applyFill="1" applyAlignment="1">
      <alignment/>
    </xf>
    <xf numFmtId="0" fontId="5" fillId="0" borderId="0" xfId="52" applyFont="1">
      <alignment/>
      <protection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14" xfId="52" applyFont="1" applyFill="1" applyBorder="1">
      <alignment/>
      <protection/>
    </xf>
    <xf numFmtId="164" fontId="6" fillId="0" borderId="0" xfId="0" applyNumberFormat="1" applyFont="1" applyAlignment="1">
      <alignment/>
    </xf>
    <xf numFmtId="0" fontId="7" fillId="0" borderId="0" xfId="52" applyFont="1">
      <alignment/>
      <protection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52" applyFont="1" applyFill="1" applyBorder="1">
      <alignment/>
      <protection/>
    </xf>
    <xf numFmtId="165" fontId="5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7" fontId="9" fillId="0" borderId="0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165" fontId="9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6" fontId="5" fillId="0" borderId="22" xfId="0" applyNumberFormat="1" applyFont="1" applyFill="1" applyBorder="1" applyAlignment="1">
      <alignment/>
    </xf>
    <xf numFmtId="166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1" fontId="5" fillId="0" borderId="22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7" fontId="5" fillId="0" borderId="27" xfId="0" applyNumberFormat="1" applyFont="1" applyBorder="1" applyAlignment="1">
      <alignment/>
    </xf>
    <xf numFmtId="165" fontId="5" fillId="0" borderId="20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center"/>
    </xf>
    <xf numFmtId="168" fontId="5" fillId="0" borderId="30" xfId="0" applyNumberFormat="1" applyFont="1" applyFill="1" applyBorder="1" applyAlignment="1">
      <alignment horizontal="center"/>
    </xf>
    <xf numFmtId="166" fontId="5" fillId="0" borderId="3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167" fontId="5" fillId="0" borderId="30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1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2" fontId="5" fillId="0" borderId="30" xfId="0" applyNumberFormat="1" applyFont="1" applyBorder="1" applyAlignment="1">
      <alignment horizontal="center"/>
    </xf>
    <xf numFmtId="17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9" fontId="5" fillId="0" borderId="30" xfId="0" applyNumberFormat="1" applyFont="1" applyBorder="1" applyAlignment="1" quotePrefix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8" fontId="5" fillId="0" borderId="30" xfId="0" applyNumberFormat="1" applyFont="1" applyFill="1" applyBorder="1" applyAlignment="1">
      <alignment/>
    </xf>
    <xf numFmtId="4" fontId="5" fillId="0" borderId="30" xfId="0" applyNumberFormat="1" applyFont="1" applyBorder="1" applyAlignment="1">
      <alignment horizontal="left"/>
    </xf>
    <xf numFmtId="0" fontId="10" fillId="0" borderId="0" xfId="52" applyFont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 quotePrefix="1">
      <alignment horizontal="center" vertical="center" wrapText="1"/>
    </xf>
    <xf numFmtId="0" fontId="10" fillId="0" borderId="20" xfId="0" applyFont="1" applyBorder="1" applyAlignment="1" quotePrefix="1">
      <alignment horizontal="center" vertical="center" wrapText="1"/>
    </xf>
    <xf numFmtId="0" fontId="10" fillId="0" borderId="18" xfId="0" applyFont="1" applyBorder="1" applyAlignment="1" quotePrefix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Border="1" applyAlignment="1" quotePrefix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4" xfId="5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7" fontId="5" fillId="0" borderId="33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9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6" fontId="5" fillId="0" borderId="34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7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52" applyFont="1">
      <alignment/>
      <protection/>
    </xf>
    <xf numFmtId="0" fontId="6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4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11" fillId="0" borderId="0" xfId="52" applyFont="1" applyFill="1" applyBorder="1" applyAlignment="1" quotePrefix="1">
      <alignment horizontal="left"/>
      <protection/>
    </xf>
    <xf numFmtId="0" fontId="12" fillId="0" borderId="0" xfId="52" applyFont="1">
      <alignment/>
      <protection/>
    </xf>
    <xf numFmtId="0" fontId="12" fillId="0" borderId="13" xfId="52" applyFont="1" applyFill="1" applyBorder="1" applyAlignment="1">
      <alignment horizontal="centerContinuous"/>
      <protection/>
    </xf>
    <xf numFmtId="0" fontId="12" fillId="0" borderId="0" xfId="52" applyFont="1" applyFill="1" applyBorder="1" applyAlignment="1">
      <alignment horizontal="centerContinuous"/>
      <protection/>
    </xf>
    <xf numFmtId="0" fontId="13" fillId="0" borderId="14" xfId="52" applyFont="1" applyFill="1" applyBorder="1" applyAlignment="1">
      <alignment horizontal="centerContinuous"/>
      <protection/>
    </xf>
    <xf numFmtId="0" fontId="14" fillId="0" borderId="35" xfId="52" applyFont="1" applyFill="1" applyBorder="1" applyProtection="1">
      <alignment/>
      <protection/>
    </xf>
    <xf numFmtId="0" fontId="14" fillId="0" borderId="36" xfId="52" applyFont="1" applyFill="1" applyBorder="1" applyProtection="1">
      <alignment/>
      <protection/>
    </xf>
    <xf numFmtId="0" fontId="15" fillId="0" borderId="36" xfId="52" applyFont="1" applyFill="1" applyBorder="1" applyProtection="1">
      <alignment/>
      <protection/>
    </xf>
    <xf numFmtId="0" fontId="15" fillId="0" borderId="36" xfId="52" applyFont="1" applyFill="1" applyBorder="1">
      <alignment/>
      <protection/>
    </xf>
    <xf numFmtId="0" fontId="2" fillId="0" borderId="36" xfId="52" applyFill="1" applyBorder="1">
      <alignment/>
      <protection/>
    </xf>
    <xf numFmtId="0" fontId="2" fillId="0" borderId="37" xfId="52" applyFill="1" applyBorder="1">
      <alignment/>
      <protection/>
    </xf>
    <xf numFmtId="0" fontId="14" fillId="0" borderId="0" xfId="52" applyFont="1" applyFill="1" applyBorder="1" applyProtection="1">
      <alignment/>
      <protection/>
    </xf>
    <xf numFmtId="0" fontId="15" fillId="0" borderId="0" xfId="52" applyFont="1" applyFill="1" applyBorder="1" applyProtection="1">
      <alignment/>
      <protection/>
    </xf>
    <xf numFmtId="0" fontId="15" fillId="0" borderId="0" xfId="52" applyFont="1" applyFill="1" applyBorder="1">
      <alignment/>
      <protection/>
    </xf>
    <xf numFmtId="0" fontId="16" fillId="0" borderId="0" xfId="52" applyFont="1" applyFill="1" applyBorder="1">
      <alignment/>
      <protection/>
    </xf>
    <xf numFmtId="0" fontId="2" fillId="0" borderId="0" xfId="52" applyFill="1" applyBorder="1">
      <alignment/>
      <protection/>
    </xf>
    <xf numFmtId="0" fontId="15" fillId="0" borderId="0" xfId="52" applyFont="1">
      <alignment/>
      <protection/>
    </xf>
    <xf numFmtId="0" fontId="15" fillId="0" borderId="0" xfId="52" applyFont="1" applyFill="1" applyBorder="1" applyAlignment="1">
      <alignment horizontal="centerContinuous"/>
      <protection/>
    </xf>
    <xf numFmtId="0" fontId="16" fillId="0" borderId="0" xfId="52" applyFont="1" applyFill="1" applyBorder="1" applyAlignment="1">
      <alignment horizontal="centerContinuous"/>
      <protection/>
    </xf>
    <xf numFmtId="0" fontId="15" fillId="0" borderId="0" xfId="0" applyFont="1" applyAlignment="1">
      <alignment horizontal="centerContinuous"/>
    </xf>
    <xf numFmtId="0" fontId="14" fillId="0" borderId="0" xfId="52" applyFont="1" applyFill="1" applyBorder="1">
      <alignment/>
      <protection/>
    </xf>
    <xf numFmtId="0" fontId="17" fillId="0" borderId="0" xfId="52" applyFont="1" applyFill="1" applyBorder="1" applyAlignment="1">
      <alignment horizontal="centerContinuous"/>
      <protection/>
    </xf>
    <xf numFmtId="0" fontId="2" fillId="0" borderId="0" xfId="52" applyBorder="1">
      <alignment/>
      <protection/>
    </xf>
    <xf numFmtId="0" fontId="18" fillId="0" borderId="0" xfId="52" applyFont="1">
      <alignment/>
      <protection/>
    </xf>
    <xf numFmtId="0" fontId="18" fillId="0" borderId="0" xfId="52" applyFont="1" applyAlignment="1">
      <alignment horizontal="centerContinuous"/>
      <protection/>
    </xf>
    <xf numFmtId="0" fontId="19" fillId="0" borderId="0" xfId="52" applyFont="1" applyFill="1" applyBorder="1" applyAlignment="1">
      <alignment horizontal="centerContinuous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Continuous"/>
      <protection/>
    </xf>
    <xf numFmtId="0" fontId="21" fillId="0" borderId="0" xfId="52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22" fillId="0" borderId="0" xfId="52" applyFont="1" applyAlignment="1">
      <alignment horizontal="centerContinuous"/>
      <protection/>
    </xf>
    <xf numFmtId="0" fontId="20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2" fillId="0" borderId="0" xfId="52" applyFill="1">
      <alignment/>
      <protection/>
    </xf>
    <xf numFmtId="0" fontId="7" fillId="0" borderId="0" xfId="0" applyFont="1" applyBorder="1" applyAlignment="1">
      <alignment/>
    </xf>
    <xf numFmtId="0" fontId="23" fillId="0" borderId="28" xfId="0" applyFont="1" applyBorder="1" applyAlignment="1">
      <alignment horizontal="right"/>
    </xf>
    <xf numFmtId="165" fontId="24" fillId="0" borderId="28" xfId="0" applyNumberFormat="1" applyFont="1" applyBorder="1" applyAlignment="1">
      <alignment horizontal="right"/>
    </xf>
    <xf numFmtId="167" fontId="24" fillId="0" borderId="30" xfId="0" applyNumberFormat="1" applyFont="1" applyBorder="1" applyAlignment="1">
      <alignment/>
    </xf>
    <xf numFmtId="167" fontId="24" fillId="0" borderId="27" xfId="0" applyNumberFormat="1" applyFont="1" applyBorder="1" applyAlignment="1">
      <alignment horizontal="right"/>
    </xf>
    <xf numFmtId="0" fontId="3" fillId="0" borderId="16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 wrapText="1"/>
    </xf>
    <xf numFmtId="0" fontId="10" fillId="0" borderId="15" xfId="0" applyFont="1" applyBorder="1" applyAlignment="1" quotePrefix="1">
      <alignment horizontal="center" vertical="center" wrapText="1"/>
    </xf>
    <xf numFmtId="0" fontId="10" fillId="0" borderId="38" xfId="0" applyFont="1" applyBorder="1" applyAlignment="1" quotePrefix="1">
      <alignment horizontal="center" vertical="center" wrapText="1"/>
    </xf>
    <xf numFmtId="165" fontId="8" fillId="0" borderId="0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38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TR-95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9525</xdr:rowOff>
    </xdr:from>
    <xdr:to>
      <xdr:col>1</xdr:col>
      <xdr:colOff>171450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5715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7</xdr:col>
      <xdr:colOff>0</xdr:colOff>
      <xdr:row>14</xdr:row>
      <xdr:rowOff>76200</xdr:rowOff>
    </xdr:from>
    <xdr:ext cx="4219575" cy="371475"/>
    <xdr:sp>
      <xdr:nvSpPr>
        <xdr:cNvPr id="2" name="Rectangle 2"/>
        <xdr:cNvSpPr>
          <a:spLocks/>
        </xdr:cNvSpPr>
      </xdr:nvSpPr>
      <xdr:spPr>
        <a:xfrm>
          <a:off x="8143875" y="3933825"/>
          <a:ext cx="42195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9525</xdr:rowOff>
    </xdr:from>
    <xdr:to>
      <xdr:col>1</xdr:col>
      <xdr:colOff>171450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5715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7</xdr:col>
      <xdr:colOff>0</xdr:colOff>
      <xdr:row>14</xdr:row>
      <xdr:rowOff>76200</xdr:rowOff>
    </xdr:from>
    <xdr:ext cx="4219575" cy="371475"/>
    <xdr:sp>
      <xdr:nvSpPr>
        <xdr:cNvPr id="2" name="Rectangle 2"/>
        <xdr:cNvSpPr>
          <a:spLocks/>
        </xdr:cNvSpPr>
      </xdr:nvSpPr>
      <xdr:spPr>
        <a:xfrm>
          <a:off x="8143875" y="3933825"/>
          <a:ext cx="42195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tabSelected="1" zoomScale="60" zoomScaleNormal="60" zoomScalePageLayoutView="0" workbookViewId="0" topLeftCell="A16">
      <selection activeCell="B3" sqref="B3"/>
    </sheetView>
  </sheetViews>
  <sheetFormatPr defaultColWidth="12" defaultRowHeight="11.25"/>
  <cols>
    <col min="1" max="1" width="18.33203125" style="1" customWidth="1"/>
    <col min="2" max="2" width="12.5" style="1" customWidth="1"/>
    <col min="3" max="3" width="10.5" style="1" bestFit="1" customWidth="1"/>
    <col min="4" max="4" width="47.33203125" style="1" customWidth="1"/>
    <col min="5" max="5" width="16.5" style="1" bestFit="1" customWidth="1"/>
    <col min="6" max="6" width="20.66015625" style="1" customWidth="1"/>
    <col min="7" max="7" width="16.66015625" style="1" customWidth="1"/>
    <col min="8" max="8" width="12.66015625" style="1" customWidth="1"/>
    <col min="9" max="9" width="17.83203125" style="1" customWidth="1"/>
    <col min="10" max="10" width="14.33203125" style="1" customWidth="1"/>
    <col min="11" max="11" width="25.5" style="1" customWidth="1"/>
    <col min="12" max="12" width="7" style="1" customWidth="1"/>
    <col min="13" max="13" width="19" style="1" customWidth="1"/>
    <col min="14" max="14" width="15.66015625" style="1" customWidth="1"/>
    <col min="15" max="15" width="12.33203125" style="1" bestFit="1" customWidth="1"/>
    <col min="16" max="16" width="13.66015625" style="1" customWidth="1"/>
    <col min="17" max="17" width="21.83203125" style="1" customWidth="1"/>
    <col min="18" max="18" width="1.5" style="1" customWidth="1"/>
    <col min="19" max="19" width="27.33203125" style="1" customWidth="1"/>
    <col min="20" max="20" width="3.33203125" style="1" customWidth="1"/>
    <col min="21" max="21" width="8.66015625" style="1" customWidth="1"/>
    <col min="22" max="22" width="12.5" style="1" customWidth="1"/>
    <col min="23" max="23" width="25" style="1" customWidth="1"/>
    <col min="24" max="16384" width="12" style="1" customWidth="1"/>
  </cols>
  <sheetData>
    <row r="1" spans="1:2" ht="52.5" customHeight="1">
      <c r="A1" s="142"/>
      <c r="B1" s="141"/>
    </row>
    <row r="2" spans="1:22" s="135" customFormat="1" ht="30">
      <c r="A2" s="140"/>
      <c r="B2" s="139" t="s">
        <v>40</v>
      </c>
      <c r="C2" s="138"/>
      <c r="D2" s="136"/>
      <c r="E2" s="136"/>
      <c r="F2" s="136"/>
      <c r="G2" s="136"/>
      <c r="H2" s="137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" s="132" customFormat="1" ht="11.25">
      <c r="A3" s="134" t="s">
        <v>36</v>
      </c>
      <c r="B3" s="133"/>
    </row>
    <row r="4" spans="1:2" s="132" customFormat="1" ht="11.25">
      <c r="A4" s="134" t="s">
        <v>35</v>
      </c>
      <c r="B4" s="133"/>
    </row>
    <row r="5" s="3" customFormat="1" ht="15.75"/>
    <row r="6" spans="2:22" s="125" customFormat="1" ht="25.5">
      <c r="B6" s="130" t="s">
        <v>34</v>
      </c>
      <c r="C6" s="128"/>
      <c r="D6" s="127"/>
      <c r="E6" s="127"/>
      <c r="F6" s="127"/>
      <c r="G6" s="127"/>
      <c r="H6" s="127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</row>
    <row r="7" spans="2:22" s="131" customFormat="1" ht="12.75">
      <c r="B7" s="124"/>
      <c r="C7" s="124"/>
      <c r="D7" s="124"/>
      <c r="E7" s="124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2:22" s="125" customFormat="1" ht="25.5">
      <c r="B8" s="130" t="s">
        <v>33</v>
      </c>
      <c r="C8" s="128"/>
      <c r="D8" s="127"/>
      <c r="E8" s="127"/>
      <c r="F8" s="127"/>
      <c r="G8" s="127"/>
      <c r="H8" s="127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2:22" ht="20.25">
      <c r="B9" s="124"/>
      <c r="C9" s="124"/>
      <c r="D9" s="124"/>
      <c r="E9" s="124"/>
      <c r="F9" s="123"/>
      <c r="G9" s="123"/>
      <c r="H9" s="122"/>
      <c r="I9" s="122"/>
      <c r="J9" s="122"/>
      <c r="K9" s="122"/>
      <c r="L9" s="122"/>
      <c r="M9" s="122"/>
      <c r="N9" s="122"/>
      <c r="O9" s="122"/>
      <c r="P9" s="129"/>
      <c r="Q9" s="129"/>
      <c r="R9" s="129"/>
      <c r="S9" s="129"/>
      <c r="T9" s="129"/>
      <c r="U9" s="129"/>
      <c r="V9" s="129"/>
    </row>
    <row r="10" spans="2:22" s="125" customFormat="1" ht="20.25">
      <c r="B10" s="127"/>
      <c r="C10" s="128"/>
      <c r="D10" s="126"/>
      <c r="E10" s="126"/>
      <c r="F10" s="127"/>
      <c r="G10" s="127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2:22" ht="21" thickBot="1">
      <c r="B11" s="124"/>
      <c r="C11" s="124"/>
      <c r="D11" s="124"/>
      <c r="E11" s="124"/>
      <c r="F11" s="123"/>
      <c r="G11" s="123"/>
      <c r="H11" s="123"/>
      <c r="I11" s="122"/>
      <c r="J11" s="121"/>
      <c r="K11" s="121"/>
      <c r="L11" s="121"/>
      <c r="M11" s="121"/>
      <c r="N11" s="121"/>
      <c r="O11" s="121"/>
      <c r="P11" s="120"/>
      <c r="Q11" s="120"/>
      <c r="R11" s="120"/>
      <c r="S11" s="120"/>
      <c r="T11" s="120"/>
      <c r="U11" s="120"/>
      <c r="V11" s="120"/>
    </row>
    <row r="12" spans="2:22" ht="21" thickTop="1">
      <c r="B12" s="119"/>
      <c r="C12" s="118"/>
      <c r="D12" s="118"/>
      <c r="E12" s="118"/>
      <c r="F12" s="117"/>
      <c r="G12" s="117"/>
      <c r="H12" s="117"/>
      <c r="I12" s="117"/>
      <c r="J12" s="116"/>
      <c r="K12" s="116"/>
      <c r="L12" s="116"/>
      <c r="M12" s="116"/>
      <c r="N12" s="116"/>
      <c r="O12" s="116"/>
      <c r="P12" s="115"/>
      <c r="Q12" s="115"/>
      <c r="R12" s="115"/>
      <c r="S12" s="115"/>
      <c r="T12" s="115"/>
      <c r="U12" s="115"/>
      <c r="V12" s="114"/>
    </row>
    <row r="13" spans="2:22" s="110" customFormat="1" ht="23.25">
      <c r="B13" s="113" t="s">
        <v>37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1"/>
    </row>
    <row r="14" spans="2:22" s="15" customFormat="1" ht="13.5">
      <c r="B14" s="20" t="s">
        <v>39</v>
      </c>
      <c r="C14" s="108"/>
      <c r="D14" s="108"/>
      <c r="E14" s="108"/>
      <c r="F14" s="108"/>
      <c r="G14" s="108"/>
      <c r="H14" s="108"/>
      <c r="I14" s="108"/>
      <c r="J14" s="108"/>
      <c r="K14" s="109"/>
      <c r="L14" s="109"/>
      <c r="M14" s="109"/>
      <c r="N14" s="108"/>
      <c r="O14" s="108"/>
      <c r="P14" s="108"/>
      <c r="Q14" s="108"/>
      <c r="R14" s="108"/>
      <c r="S14" s="108"/>
      <c r="T14" s="108"/>
      <c r="U14" s="108"/>
      <c r="V14" s="107"/>
    </row>
    <row r="15" spans="2:22" s="103" customFormat="1" ht="18.75">
      <c r="B15" s="106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4"/>
    </row>
    <row r="16" spans="2:22" s="103" customFormat="1" ht="18.75">
      <c r="B16" s="106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5"/>
      <c r="P16" s="101"/>
      <c r="Q16" s="101"/>
      <c r="R16" s="101"/>
      <c r="S16" s="101"/>
      <c r="T16" s="101"/>
      <c r="U16" s="101"/>
      <c r="V16" s="104"/>
    </row>
    <row r="17" spans="2:22" s="15" customFormat="1" ht="20.25" customHeight="1"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34"/>
      <c r="M17" s="34"/>
      <c r="N17" s="102"/>
      <c r="O17" s="102"/>
      <c r="P17" s="34"/>
      <c r="Q17" s="34"/>
      <c r="R17" s="34"/>
      <c r="S17" s="34"/>
      <c r="T17" s="34"/>
      <c r="U17" s="34"/>
      <c r="V17" s="16"/>
    </row>
    <row r="18" spans="2:22" s="15" customFormat="1" ht="17.25" customHeight="1">
      <c r="B18" s="20"/>
      <c r="C18" s="101"/>
      <c r="D18" s="101"/>
      <c r="E18" s="101"/>
      <c r="F18" s="101"/>
      <c r="G18" s="100"/>
      <c r="H18" s="99"/>
      <c r="I18" s="98"/>
      <c r="J18" s="97"/>
      <c r="K18" s="96"/>
      <c r="L18" s="87"/>
      <c r="M18" s="87"/>
      <c r="N18" s="88"/>
      <c r="O18" s="88"/>
      <c r="P18" s="87"/>
      <c r="Q18" s="87"/>
      <c r="R18" s="87"/>
      <c r="S18" s="87"/>
      <c r="T18" s="87"/>
      <c r="U18" s="87"/>
      <c r="V18" s="16"/>
    </row>
    <row r="19" spans="2:22" s="15" customFormat="1" ht="13.5" thickBot="1">
      <c r="B19" s="20"/>
      <c r="C19" s="95"/>
      <c r="D19" s="93"/>
      <c r="E19" s="93"/>
      <c r="F19" s="94"/>
      <c r="G19" s="93"/>
      <c r="H19" s="92"/>
      <c r="I19" s="91"/>
      <c r="J19" s="90"/>
      <c r="K19" s="89"/>
      <c r="L19" s="87"/>
      <c r="M19" s="87"/>
      <c r="N19" s="88"/>
      <c r="O19" s="88"/>
      <c r="P19" s="87"/>
      <c r="Q19" s="87"/>
      <c r="R19" s="87"/>
      <c r="S19" s="87"/>
      <c r="T19" s="87"/>
      <c r="U19" s="87"/>
      <c r="V19" s="16"/>
    </row>
    <row r="20" spans="2:22" s="15" customFormat="1" ht="30.75" customHeight="1" thickBot="1" thickTop="1">
      <c r="B20" s="20"/>
      <c r="C20" s="148" t="s">
        <v>32</v>
      </c>
      <c r="D20" s="149"/>
      <c r="E20" s="149"/>
      <c r="F20" s="149"/>
      <c r="G20" s="149"/>
      <c r="H20" s="149"/>
      <c r="I20" s="149"/>
      <c r="J20" s="149"/>
      <c r="K20" s="150"/>
      <c r="L20" s="17"/>
      <c r="M20" s="151" t="s">
        <v>31</v>
      </c>
      <c r="N20" s="152"/>
      <c r="O20" s="152"/>
      <c r="P20" s="152"/>
      <c r="Q20" s="152"/>
      <c r="R20" s="152"/>
      <c r="S20" s="153"/>
      <c r="T20" s="86"/>
      <c r="U20" s="74"/>
      <c r="V20" s="16"/>
    </row>
    <row r="21" spans="2:22" s="15" customFormat="1" ht="10.5" customHeight="1" thickBot="1" thickTop="1">
      <c r="B21" s="20"/>
      <c r="C21" s="85"/>
      <c r="D21" s="85"/>
      <c r="E21" s="85"/>
      <c r="F21" s="85"/>
      <c r="G21" s="85"/>
      <c r="H21" s="85"/>
      <c r="I21" s="85"/>
      <c r="J21" s="85"/>
      <c r="K21" s="85"/>
      <c r="L21" s="33"/>
      <c r="M21" s="33"/>
      <c r="N21" s="84"/>
      <c r="O21" s="84"/>
      <c r="P21" s="84"/>
      <c r="Q21" s="84"/>
      <c r="R21" s="74"/>
      <c r="S21" s="74"/>
      <c r="T21" s="33"/>
      <c r="U21" s="83"/>
      <c r="V21" s="16"/>
    </row>
    <row r="22" spans="2:22" s="72" customFormat="1" ht="45.75" customHeight="1" thickBot="1" thickTop="1">
      <c r="B22" s="82"/>
      <c r="C22" s="81" t="s">
        <v>30</v>
      </c>
      <c r="D22" s="81" t="s">
        <v>29</v>
      </c>
      <c r="E22" s="81" t="s">
        <v>28</v>
      </c>
      <c r="F22" s="78" t="s">
        <v>27</v>
      </c>
      <c r="G22" s="78" t="s">
        <v>26</v>
      </c>
      <c r="H22" s="78" t="s">
        <v>25</v>
      </c>
      <c r="I22" s="78" t="s">
        <v>24</v>
      </c>
      <c r="J22" s="78" t="s">
        <v>23</v>
      </c>
      <c r="K22" s="77" t="s">
        <v>22</v>
      </c>
      <c r="L22" s="80"/>
      <c r="M22" s="78" t="s">
        <v>21</v>
      </c>
      <c r="N22" s="78" t="s">
        <v>20</v>
      </c>
      <c r="O22" s="79" t="s">
        <v>19</v>
      </c>
      <c r="P22" s="78" t="s">
        <v>18</v>
      </c>
      <c r="Q22" s="77" t="s">
        <v>17</v>
      </c>
      <c r="R22" s="76"/>
      <c r="S22" s="75" t="s">
        <v>16</v>
      </c>
      <c r="T22" s="74"/>
      <c r="U22"/>
      <c r="V22" s="73"/>
    </row>
    <row r="23" spans="2:22" s="15" customFormat="1" ht="13.5" thickTop="1">
      <c r="B23" s="20"/>
      <c r="C23" s="65"/>
      <c r="D23" s="63"/>
      <c r="E23" s="62"/>
      <c r="F23" s="61"/>
      <c r="G23" s="60"/>
      <c r="H23" s="59"/>
      <c r="I23" s="58"/>
      <c r="J23" s="58"/>
      <c r="K23" s="71"/>
      <c r="L23" s="56"/>
      <c r="M23" s="55"/>
      <c r="N23" s="55"/>
      <c r="O23" s="70"/>
      <c r="P23" s="53"/>
      <c r="Q23" s="69"/>
      <c r="R23" s="68"/>
      <c r="S23" s="67"/>
      <c r="T23" s="49"/>
      <c r="U23"/>
      <c r="V23" s="16"/>
    </row>
    <row r="24" spans="2:22" s="15" customFormat="1" ht="12.75">
      <c r="B24" s="20"/>
      <c r="C24" s="65"/>
      <c r="D24" s="63" t="str">
        <f aca="true" t="shared" si="0" ref="D24:D50">IF(E24="","",$B$8)</f>
        <v> Molinos Rio de la Plata - CDU</v>
      </c>
      <c r="E24" s="62">
        <f aca="true" t="shared" si="1" ref="E24:E50">IF(N24="","",VALUE(MONTH(N24)&amp;"-"&amp;YEAR(N24)))</f>
        <v>41640</v>
      </c>
      <c r="F24" s="61" t="s">
        <v>15</v>
      </c>
      <c r="G24" s="60" t="s">
        <v>14</v>
      </c>
      <c r="H24" s="59">
        <v>4</v>
      </c>
      <c r="I24" s="58">
        <v>564</v>
      </c>
      <c r="J24" s="58">
        <v>117.99</v>
      </c>
      <c r="K24" s="57">
        <f aca="true" t="shared" si="2" ref="K24:K50">IF(F24="","",ROUND(J24*I24*H24/100,2))</f>
        <v>2661.85</v>
      </c>
      <c r="L24" s="56"/>
      <c r="M24" s="66">
        <v>41091</v>
      </c>
      <c r="N24" s="66">
        <v>41670</v>
      </c>
      <c r="O24" s="54">
        <f aca="true" t="shared" si="3" ref="O24:O50">IF(F24="","",+N24-M24)</f>
        <v>579</v>
      </c>
      <c r="P24" s="53">
        <f aca="true" t="shared" si="4" ref="P24:P50">IF(F24="","",IF(O24&lt;=90,1,IF(O24&gt;=365,3,19/55+2/275*O24)))</f>
        <v>3</v>
      </c>
      <c r="Q24" s="52">
        <f aca="true" t="shared" si="5" ref="Q24:Q50">IF(F24="","",ROUND(S24-K24,2))</f>
        <v>5323.7</v>
      </c>
      <c r="R24" s="51"/>
      <c r="S24" s="50">
        <f aca="true" t="shared" si="6" ref="S24:S50">IF(F24="","",K24*P24)</f>
        <v>7985.549999999999</v>
      </c>
      <c r="T24" s="49"/>
      <c r="U24"/>
      <c r="V24" s="16"/>
    </row>
    <row r="25" spans="2:22" s="15" customFormat="1" ht="12.75">
      <c r="B25" s="20"/>
      <c r="C25" s="65"/>
      <c r="D25" s="63">
        <f t="shared" si="0"/>
      </c>
      <c r="E25" s="62">
        <f t="shared" si="1"/>
      </c>
      <c r="F25" s="61"/>
      <c r="G25" s="60"/>
      <c r="H25" s="59"/>
      <c r="I25" s="58"/>
      <c r="J25" s="58"/>
      <c r="K25" s="57">
        <f t="shared" si="2"/>
      </c>
      <c r="L25" s="56"/>
      <c r="M25" s="66"/>
      <c r="N25" s="66"/>
      <c r="O25" s="54">
        <f t="shared" si="3"/>
      </c>
      <c r="P25" s="53">
        <f t="shared" si="4"/>
      </c>
      <c r="Q25" s="52">
        <f t="shared" si="5"/>
      </c>
      <c r="R25" s="51"/>
      <c r="S25" s="50">
        <f t="shared" si="6"/>
      </c>
      <c r="T25" s="49"/>
      <c r="U25"/>
      <c r="V25" s="16"/>
    </row>
    <row r="26" spans="2:22" s="15" customFormat="1" ht="12.75">
      <c r="B26" s="20"/>
      <c r="C26" s="65"/>
      <c r="D26" s="63" t="str">
        <f t="shared" si="0"/>
        <v> Molinos Rio de la Plata - CDU</v>
      </c>
      <c r="E26" s="62">
        <f t="shared" si="1"/>
        <v>41671</v>
      </c>
      <c r="F26" s="61" t="s">
        <v>15</v>
      </c>
      <c r="G26" s="60" t="s">
        <v>14</v>
      </c>
      <c r="H26" s="59">
        <v>4</v>
      </c>
      <c r="I26" s="58">
        <v>726</v>
      </c>
      <c r="J26" s="58">
        <v>118.27</v>
      </c>
      <c r="K26" s="57">
        <f t="shared" si="2"/>
        <v>3434.56</v>
      </c>
      <c r="L26" s="56"/>
      <c r="M26" s="66">
        <v>41091</v>
      </c>
      <c r="N26" s="66">
        <v>41698</v>
      </c>
      <c r="O26" s="54">
        <f t="shared" si="3"/>
        <v>607</v>
      </c>
      <c r="P26" s="53">
        <f t="shared" si="4"/>
        <v>3</v>
      </c>
      <c r="Q26" s="52">
        <f t="shared" si="5"/>
        <v>6869.12</v>
      </c>
      <c r="R26" s="51"/>
      <c r="S26" s="50">
        <f t="shared" si="6"/>
        <v>10303.68</v>
      </c>
      <c r="T26" s="49"/>
      <c r="U26"/>
      <c r="V26" s="16"/>
    </row>
    <row r="27" spans="2:22" s="15" customFormat="1" ht="12.75">
      <c r="B27" s="20"/>
      <c r="C27" s="65"/>
      <c r="D27" s="63">
        <f t="shared" si="0"/>
      </c>
      <c r="E27" s="62">
        <f t="shared" si="1"/>
      </c>
      <c r="F27" s="61"/>
      <c r="G27" s="60"/>
      <c r="H27" s="59"/>
      <c r="I27" s="58"/>
      <c r="J27" s="58"/>
      <c r="K27" s="57">
        <f t="shared" si="2"/>
      </c>
      <c r="L27" s="56"/>
      <c r="M27" s="66"/>
      <c r="N27" s="66"/>
      <c r="O27" s="54">
        <f t="shared" si="3"/>
      </c>
      <c r="P27" s="53">
        <f t="shared" si="4"/>
      </c>
      <c r="Q27" s="52">
        <f t="shared" si="5"/>
      </c>
      <c r="R27" s="51"/>
      <c r="S27" s="50">
        <f t="shared" si="6"/>
      </c>
      <c r="T27" s="49"/>
      <c r="U27"/>
      <c r="V27" s="16"/>
    </row>
    <row r="28" spans="2:22" s="15" customFormat="1" ht="12.75">
      <c r="B28" s="20"/>
      <c r="C28" s="65"/>
      <c r="D28" s="63" t="str">
        <f t="shared" si="0"/>
        <v> Molinos Rio de la Plata - CDU</v>
      </c>
      <c r="E28" s="62">
        <f t="shared" si="1"/>
        <v>41699</v>
      </c>
      <c r="F28" s="61" t="s">
        <v>15</v>
      </c>
      <c r="G28" s="60" t="s">
        <v>14</v>
      </c>
      <c r="H28" s="59">
        <v>4</v>
      </c>
      <c r="I28" s="58">
        <v>906</v>
      </c>
      <c r="J28" s="58">
        <v>117.35</v>
      </c>
      <c r="K28" s="57">
        <f t="shared" si="2"/>
        <v>4252.76</v>
      </c>
      <c r="L28" s="56"/>
      <c r="M28" s="66">
        <v>41091</v>
      </c>
      <c r="N28" s="66">
        <v>41729</v>
      </c>
      <c r="O28" s="54">
        <f t="shared" si="3"/>
        <v>638</v>
      </c>
      <c r="P28" s="53">
        <f t="shared" si="4"/>
        <v>3</v>
      </c>
      <c r="Q28" s="52">
        <f t="shared" si="5"/>
        <v>8505.52</v>
      </c>
      <c r="R28" s="51"/>
      <c r="S28" s="50">
        <f t="shared" si="6"/>
        <v>12758.28</v>
      </c>
      <c r="T28" s="49"/>
      <c r="U28"/>
      <c r="V28" s="16"/>
    </row>
    <row r="29" spans="2:22" s="15" customFormat="1" ht="12.75">
      <c r="B29" s="20"/>
      <c r="C29" s="65"/>
      <c r="D29" s="63">
        <f t="shared" si="0"/>
      </c>
      <c r="E29" s="62">
        <f t="shared" si="1"/>
      </c>
      <c r="F29" s="61"/>
      <c r="G29" s="60"/>
      <c r="H29" s="59"/>
      <c r="I29" s="58"/>
      <c r="J29" s="58"/>
      <c r="K29" s="57">
        <f t="shared" si="2"/>
      </c>
      <c r="L29" s="56"/>
      <c r="M29" s="66"/>
      <c r="N29" s="66"/>
      <c r="O29" s="54">
        <f t="shared" si="3"/>
      </c>
      <c r="P29" s="53">
        <f t="shared" si="4"/>
      </c>
      <c r="Q29" s="52">
        <f t="shared" si="5"/>
      </c>
      <c r="R29" s="51"/>
      <c r="S29" s="50">
        <f t="shared" si="6"/>
      </c>
      <c r="T29" s="49"/>
      <c r="U29"/>
      <c r="V29" s="16"/>
    </row>
    <row r="30" spans="2:22" s="15" customFormat="1" ht="12.75">
      <c r="B30" s="20"/>
      <c r="C30" s="65"/>
      <c r="D30" s="63" t="str">
        <f t="shared" si="0"/>
        <v> Molinos Rio de la Plata - CDU</v>
      </c>
      <c r="E30" s="62">
        <f t="shared" si="1"/>
        <v>41730</v>
      </c>
      <c r="F30" s="61" t="s">
        <v>15</v>
      </c>
      <c r="G30" s="60" t="s">
        <v>14</v>
      </c>
      <c r="H30" s="59">
        <v>4</v>
      </c>
      <c r="I30" s="58">
        <v>786</v>
      </c>
      <c r="J30" s="58">
        <v>117.55</v>
      </c>
      <c r="K30" s="57">
        <f t="shared" si="2"/>
        <v>3695.77</v>
      </c>
      <c r="L30" s="56"/>
      <c r="M30" s="66">
        <v>41091</v>
      </c>
      <c r="N30" s="66">
        <v>41759</v>
      </c>
      <c r="O30" s="54">
        <f t="shared" si="3"/>
        <v>668</v>
      </c>
      <c r="P30" s="53">
        <f t="shared" si="4"/>
        <v>3</v>
      </c>
      <c r="Q30" s="52">
        <f t="shared" si="5"/>
        <v>7391.54</v>
      </c>
      <c r="R30" s="51"/>
      <c r="S30" s="50">
        <f t="shared" si="6"/>
        <v>11087.31</v>
      </c>
      <c r="T30" s="49"/>
      <c r="U30"/>
      <c r="V30" s="16"/>
    </row>
    <row r="31" spans="2:22" s="15" customFormat="1" ht="12.75">
      <c r="B31" s="20"/>
      <c r="C31" s="65"/>
      <c r="D31" s="63">
        <f t="shared" si="0"/>
      </c>
      <c r="E31" s="62">
        <f t="shared" si="1"/>
      </c>
      <c r="F31" s="61"/>
      <c r="G31" s="60"/>
      <c r="H31" s="59"/>
      <c r="I31" s="58"/>
      <c r="J31" s="58"/>
      <c r="K31" s="57">
        <f t="shared" si="2"/>
      </c>
      <c r="L31" s="56"/>
      <c r="M31" s="66"/>
      <c r="N31" s="66"/>
      <c r="O31" s="54">
        <f t="shared" si="3"/>
      </c>
      <c r="P31" s="53">
        <f t="shared" si="4"/>
      </c>
      <c r="Q31" s="52">
        <f t="shared" si="5"/>
      </c>
      <c r="R31" s="51"/>
      <c r="S31" s="50">
        <f t="shared" si="6"/>
      </c>
      <c r="T31" s="49"/>
      <c r="U31"/>
      <c r="V31" s="16"/>
    </row>
    <row r="32" spans="2:22" s="15" customFormat="1" ht="12.75">
      <c r="B32" s="20"/>
      <c r="C32" s="65"/>
      <c r="D32" s="63" t="str">
        <f t="shared" si="0"/>
        <v> Molinos Rio de la Plata - CDU</v>
      </c>
      <c r="E32" s="62">
        <f t="shared" si="1"/>
        <v>41760</v>
      </c>
      <c r="F32" s="61" t="s">
        <v>15</v>
      </c>
      <c r="G32" s="60" t="s">
        <v>14</v>
      </c>
      <c r="H32" s="59">
        <v>4</v>
      </c>
      <c r="I32" s="58">
        <v>648</v>
      </c>
      <c r="J32" s="58">
        <v>117.87</v>
      </c>
      <c r="K32" s="57">
        <f t="shared" si="2"/>
        <v>3055.19</v>
      </c>
      <c r="L32" s="56"/>
      <c r="M32" s="66">
        <v>41091</v>
      </c>
      <c r="N32" s="66">
        <v>41790</v>
      </c>
      <c r="O32" s="54">
        <f t="shared" si="3"/>
        <v>699</v>
      </c>
      <c r="P32" s="53">
        <f t="shared" si="4"/>
        <v>3</v>
      </c>
      <c r="Q32" s="52">
        <f t="shared" si="5"/>
        <v>6110.38</v>
      </c>
      <c r="R32" s="51"/>
      <c r="S32" s="50">
        <f t="shared" si="6"/>
        <v>9165.57</v>
      </c>
      <c r="T32" s="49"/>
      <c r="U32"/>
      <c r="V32" s="16"/>
    </row>
    <row r="33" spans="2:22" s="15" customFormat="1" ht="12.75">
      <c r="B33" s="20"/>
      <c r="C33" s="65"/>
      <c r="D33" s="63">
        <f t="shared" si="0"/>
      </c>
      <c r="E33" s="62">
        <f t="shared" si="1"/>
      </c>
      <c r="F33" s="61"/>
      <c r="G33" s="60"/>
      <c r="H33" s="59"/>
      <c r="I33" s="58"/>
      <c r="J33" s="58"/>
      <c r="K33" s="57">
        <f t="shared" si="2"/>
      </c>
      <c r="L33" s="56"/>
      <c r="M33" s="66"/>
      <c r="N33" s="66"/>
      <c r="O33" s="54">
        <f t="shared" si="3"/>
      </c>
      <c r="P33" s="53">
        <f t="shared" si="4"/>
      </c>
      <c r="Q33" s="52">
        <f t="shared" si="5"/>
      </c>
      <c r="R33" s="51"/>
      <c r="S33" s="50">
        <f t="shared" si="6"/>
      </c>
      <c r="T33" s="49"/>
      <c r="U33"/>
      <c r="V33" s="16"/>
    </row>
    <row r="34" spans="2:22" s="15" customFormat="1" ht="12.75">
      <c r="B34" s="20"/>
      <c r="C34" s="65"/>
      <c r="D34" s="63" t="str">
        <f t="shared" si="0"/>
        <v> Molinos Rio de la Plata - CDU</v>
      </c>
      <c r="E34" s="62">
        <f t="shared" si="1"/>
        <v>41791</v>
      </c>
      <c r="F34" s="61" t="s">
        <v>15</v>
      </c>
      <c r="G34" s="60" t="s">
        <v>14</v>
      </c>
      <c r="H34" s="59">
        <v>4</v>
      </c>
      <c r="I34" s="58">
        <v>672</v>
      </c>
      <c r="J34" s="58">
        <v>117.39</v>
      </c>
      <c r="K34" s="57">
        <f t="shared" si="2"/>
        <v>3155.44</v>
      </c>
      <c r="L34" s="56"/>
      <c r="M34" s="66">
        <v>41091</v>
      </c>
      <c r="N34" s="66">
        <v>41820</v>
      </c>
      <c r="O34" s="54">
        <f t="shared" si="3"/>
        <v>729</v>
      </c>
      <c r="P34" s="53">
        <f t="shared" si="4"/>
        <v>3</v>
      </c>
      <c r="Q34" s="52">
        <f t="shared" si="5"/>
        <v>6310.88</v>
      </c>
      <c r="R34" s="51"/>
      <c r="S34" s="50">
        <f t="shared" si="6"/>
        <v>9466.32</v>
      </c>
      <c r="T34" s="49"/>
      <c r="U34"/>
      <c r="V34" s="16"/>
    </row>
    <row r="35" spans="2:22" s="15" customFormat="1" ht="12.75">
      <c r="B35" s="20"/>
      <c r="C35" s="65"/>
      <c r="D35" s="63">
        <f t="shared" si="0"/>
      </c>
      <c r="E35" s="62">
        <f t="shared" si="1"/>
      </c>
      <c r="F35" s="61"/>
      <c r="G35" s="60"/>
      <c r="H35" s="59"/>
      <c r="I35" s="58"/>
      <c r="J35" s="58"/>
      <c r="K35" s="57">
        <f t="shared" si="2"/>
      </c>
      <c r="L35" s="56"/>
      <c r="M35" s="66"/>
      <c r="N35" s="66"/>
      <c r="O35" s="54">
        <f t="shared" si="3"/>
      </c>
      <c r="P35" s="53">
        <f t="shared" si="4"/>
      </c>
      <c r="Q35" s="52">
        <f t="shared" si="5"/>
      </c>
      <c r="R35" s="51"/>
      <c r="S35" s="50">
        <f t="shared" si="6"/>
      </c>
      <c r="T35" s="49"/>
      <c r="U35"/>
      <c r="V35" s="16"/>
    </row>
    <row r="36" spans="2:22" s="15" customFormat="1" ht="12.75">
      <c r="B36" s="20"/>
      <c r="C36" s="65"/>
      <c r="D36" s="63">
        <f t="shared" si="0"/>
      </c>
      <c r="E36" s="62">
        <f t="shared" si="1"/>
      </c>
      <c r="F36" s="61"/>
      <c r="G36" s="60"/>
      <c r="H36" s="59"/>
      <c r="I36" s="58"/>
      <c r="J36" s="58"/>
      <c r="K36" s="57">
        <f t="shared" si="2"/>
      </c>
      <c r="L36" s="56"/>
      <c r="M36" s="66"/>
      <c r="N36" s="66"/>
      <c r="O36" s="54">
        <f t="shared" si="3"/>
      </c>
      <c r="P36" s="53">
        <f t="shared" si="4"/>
      </c>
      <c r="Q36" s="52">
        <f t="shared" si="5"/>
      </c>
      <c r="R36" s="51"/>
      <c r="S36" s="50">
        <f t="shared" si="6"/>
      </c>
      <c r="T36" s="49"/>
      <c r="U36"/>
      <c r="V36" s="16"/>
    </row>
    <row r="37" spans="2:22" s="15" customFormat="1" ht="12.75">
      <c r="B37" s="20"/>
      <c r="C37" s="65"/>
      <c r="D37" s="63">
        <f t="shared" si="0"/>
      </c>
      <c r="E37" s="62">
        <f t="shared" si="1"/>
      </c>
      <c r="F37" s="61"/>
      <c r="G37" s="60"/>
      <c r="H37" s="59"/>
      <c r="I37" s="58"/>
      <c r="J37" s="58"/>
      <c r="K37" s="57">
        <f t="shared" si="2"/>
      </c>
      <c r="L37" s="56"/>
      <c r="M37" s="66"/>
      <c r="N37" s="66"/>
      <c r="O37" s="54">
        <f t="shared" si="3"/>
      </c>
      <c r="P37" s="53">
        <f t="shared" si="4"/>
      </c>
      <c r="Q37" s="52">
        <f t="shared" si="5"/>
      </c>
      <c r="R37" s="51"/>
      <c r="S37" s="50">
        <f t="shared" si="6"/>
      </c>
      <c r="T37" s="49"/>
      <c r="U37"/>
      <c r="V37" s="16"/>
    </row>
    <row r="38" spans="2:22" s="15" customFormat="1" ht="12.75">
      <c r="B38" s="20"/>
      <c r="C38" s="65"/>
      <c r="D38" s="63">
        <f t="shared" si="0"/>
      </c>
      <c r="E38" s="62">
        <f t="shared" si="1"/>
      </c>
      <c r="F38" s="61"/>
      <c r="G38" s="60"/>
      <c r="H38" s="59"/>
      <c r="I38" s="58"/>
      <c r="J38" s="58"/>
      <c r="K38" s="57">
        <f t="shared" si="2"/>
      </c>
      <c r="L38" s="56"/>
      <c r="M38" s="66"/>
      <c r="N38" s="66"/>
      <c r="O38" s="54">
        <f t="shared" si="3"/>
      </c>
      <c r="P38" s="53">
        <f t="shared" si="4"/>
      </c>
      <c r="Q38" s="52">
        <f t="shared" si="5"/>
      </c>
      <c r="R38" s="51"/>
      <c r="S38" s="50">
        <f t="shared" si="6"/>
      </c>
      <c r="T38" s="49"/>
      <c r="U38"/>
      <c r="V38" s="16"/>
    </row>
    <row r="39" spans="2:22" s="15" customFormat="1" ht="12.75">
      <c r="B39" s="20"/>
      <c r="C39" s="65"/>
      <c r="D39" s="63">
        <f t="shared" si="0"/>
      </c>
      <c r="E39" s="62">
        <f t="shared" si="1"/>
      </c>
      <c r="F39" s="61"/>
      <c r="G39" s="60"/>
      <c r="H39" s="59"/>
      <c r="I39" s="58"/>
      <c r="J39" s="58"/>
      <c r="K39" s="57">
        <f t="shared" si="2"/>
      </c>
      <c r="L39" s="56"/>
      <c r="M39" s="66"/>
      <c r="N39" s="66"/>
      <c r="O39" s="54">
        <f t="shared" si="3"/>
      </c>
      <c r="P39" s="53">
        <f t="shared" si="4"/>
      </c>
      <c r="Q39" s="52">
        <f t="shared" si="5"/>
      </c>
      <c r="R39" s="51"/>
      <c r="S39" s="50">
        <f t="shared" si="6"/>
      </c>
      <c r="T39" s="49"/>
      <c r="U39"/>
      <c r="V39" s="16"/>
    </row>
    <row r="40" spans="2:22" s="15" customFormat="1" ht="12.75">
      <c r="B40" s="20"/>
      <c r="C40" s="65"/>
      <c r="D40" s="63">
        <f t="shared" si="0"/>
      </c>
      <c r="E40" s="62">
        <f t="shared" si="1"/>
      </c>
      <c r="F40" s="61"/>
      <c r="G40" s="60"/>
      <c r="H40" s="59"/>
      <c r="I40" s="58"/>
      <c r="J40" s="58"/>
      <c r="K40" s="57">
        <f t="shared" si="2"/>
      </c>
      <c r="L40" s="56"/>
      <c r="M40" s="66"/>
      <c r="N40" s="66"/>
      <c r="O40" s="54">
        <f t="shared" si="3"/>
      </c>
      <c r="P40" s="53">
        <f t="shared" si="4"/>
      </c>
      <c r="Q40" s="52">
        <f t="shared" si="5"/>
      </c>
      <c r="R40" s="51"/>
      <c r="S40" s="50">
        <f t="shared" si="6"/>
      </c>
      <c r="T40" s="49"/>
      <c r="U40"/>
      <c r="V40" s="16"/>
    </row>
    <row r="41" spans="2:22" s="15" customFormat="1" ht="12.75">
      <c r="B41" s="20"/>
      <c r="C41" s="65"/>
      <c r="D41" s="63">
        <f t="shared" si="0"/>
      </c>
      <c r="E41" s="62">
        <f t="shared" si="1"/>
      </c>
      <c r="F41" s="61"/>
      <c r="G41" s="60"/>
      <c r="H41" s="59"/>
      <c r="I41" s="58"/>
      <c r="J41" s="58"/>
      <c r="K41" s="57">
        <f t="shared" si="2"/>
      </c>
      <c r="L41" s="56"/>
      <c r="M41" s="66"/>
      <c r="N41" s="66"/>
      <c r="O41" s="54">
        <f t="shared" si="3"/>
      </c>
      <c r="P41" s="53">
        <f t="shared" si="4"/>
      </c>
      <c r="Q41" s="52">
        <f t="shared" si="5"/>
      </c>
      <c r="R41" s="51"/>
      <c r="S41" s="50">
        <f t="shared" si="6"/>
      </c>
      <c r="T41" s="49"/>
      <c r="U41"/>
      <c r="V41" s="16"/>
    </row>
    <row r="42" spans="2:22" s="15" customFormat="1" ht="12.75">
      <c r="B42" s="20"/>
      <c r="C42" s="65"/>
      <c r="D42" s="63">
        <f t="shared" si="0"/>
      </c>
      <c r="E42" s="62">
        <f t="shared" si="1"/>
      </c>
      <c r="F42" s="61"/>
      <c r="G42" s="60"/>
      <c r="H42" s="59"/>
      <c r="I42" s="58"/>
      <c r="J42" s="58"/>
      <c r="K42" s="57">
        <f t="shared" si="2"/>
      </c>
      <c r="L42" s="56"/>
      <c r="M42" s="55"/>
      <c r="N42" s="55"/>
      <c r="O42" s="54">
        <f t="shared" si="3"/>
      </c>
      <c r="P42" s="53">
        <f t="shared" si="4"/>
      </c>
      <c r="Q42" s="52">
        <f t="shared" si="5"/>
      </c>
      <c r="R42" s="51"/>
      <c r="S42" s="50">
        <f t="shared" si="6"/>
      </c>
      <c r="T42" s="49"/>
      <c r="U42"/>
      <c r="V42" s="16"/>
    </row>
    <row r="43" spans="2:22" s="15" customFormat="1" ht="12.75">
      <c r="B43" s="20"/>
      <c r="C43" s="65"/>
      <c r="D43" s="63">
        <f t="shared" si="0"/>
      </c>
      <c r="E43" s="62">
        <f t="shared" si="1"/>
      </c>
      <c r="F43" s="61"/>
      <c r="G43" s="60"/>
      <c r="H43" s="59"/>
      <c r="I43" s="58"/>
      <c r="J43" s="58"/>
      <c r="K43" s="57">
        <f t="shared" si="2"/>
      </c>
      <c r="L43" s="56"/>
      <c r="M43" s="55"/>
      <c r="N43" s="55"/>
      <c r="O43" s="54">
        <f t="shared" si="3"/>
      </c>
      <c r="P43" s="53">
        <f t="shared" si="4"/>
      </c>
      <c r="Q43" s="52">
        <f t="shared" si="5"/>
      </c>
      <c r="R43" s="51"/>
      <c r="S43" s="50">
        <f t="shared" si="6"/>
      </c>
      <c r="T43" s="49"/>
      <c r="U43"/>
      <c r="V43" s="16"/>
    </row>
    <row r="44" spans="2:22" s="15" customFormat="1" ht="12.75">
      <c r="B44" s="20"/>
      <c r="C44" s="65"/>
      <c r="D44" s="63">
        <f t="shared" si="0"/>
      </c>
      <c r="E44" s="62">
        <f t="shared" si="1"/>
      </c>
      <c r="F44" s="61"/>
      <c r="G44" s="60"/>
      <c r="H44" s="59"/>
      <c r="I44" s="58"/>
      <c r="J44" s="58"/>
      <c r="K44" s="57">
        <f t="shared" si="2"/>
      </c>
      <c r="L44" s="56"/>
      <c r="M44" s="55"/>
      <c r="N44" s="55"/>
      <c r="O44" s="54">
        <f t="shared" si="3"/>
      </c>
      <c r="P44" s="53">
        <f t="shared" si="4"/>
      </c>
      <c r="Q44" s="52">
        <f t="shared" si="5"/>
      </c>
      <c r="R44" s="51"/>
      <c r="S44" s="50">
        <f t="shared" si="6"/>
      </c>
      <c r="T44" s="49"/>
      <c r="U44"/>
      <c r="V44" s="16"/>
    </row>
    <row r="45" spans="2:22" s="15" customFormat="1" ht="12.75">
      <c r="B45" s="20"/>
      <c r="C45" s="65"/>
      <c r="D45" s="63">
        <f t="shared" si="0"/>
      </c>
      <c r="E45" s="62">
        <f t="shared" si="1"/>
      </c>
      <c r="F45" s="61"/>
      <c r="G45" s="60"/>
      <c r="H45" s="59"/>
      <c r="I45" s="58"/>
      <c r="J45" s="58"/>
      <c r="K45" s="57">
        <f t="shared" si="2"/>
      </c>
      <c r="L45" s="56"/>
      <c r="M45" s="55"/>
      <c r="N45" s="55"/>
      <c r="O45" s="54">
        <f t="shared" si="3"/>
      </c>
      <c r="P45" s="53">
        <f t="shared" si="4"/>
      </c>
      <c r="Q45" s="52">
        <f t="shared" si="5"/>
      </c>
      <c r="R45" s="51"/>
      <c r="S45" s="50">
        <f t="shared" si="6"/>
      </c>
      <c r="T45" s="49"/>
      <c r="U45"/>
      <c r="V45" s="16"/>
    </row>
    <row r="46" spans="2:22" s="15" customFormat="1" ht="12.75">
      <c r="B46" s="20"/>
      <c r="C46" s="65"/>
      <c r="D46" s="63">
        <f t="shared" si="0"/>
      </c>
      <c r="E46" s="62">
        <f t="shared" si="1"/>
      </c>
      <c r="F46" s="61"/>
      <c r="G46" s="60"/>
      <c r="H46" s="59"/>
      <c r="I46" s="58"/>
      <c r="J46" s="58"/>
      <c r="K46" s="57">
        <f t="shared" si="2"/>
      </c>
      <c r="L46" s="56"/>
      <c r="M46" s="55"/>
      <c r="N46" s="55"/>
      <c r="O46" s="54">
        <f t="shared" si="3"/>
      </c>
      <c r="P46" s="53">
        <f t="shared" si="4"/>
      </c>
      <c r="Q46" s="52">
        <f t="shared" si="5"/>
      </c>
      <c r="R46" s="51"/>
      <c r="S46" s="50">
        <f t="shared" si="6"/>
      </c>
      <c r="T46" s="49"/>
      <c r="U46"/>
      <c r="V46" s="16"/>
    </row>
    <row r="47" spans="2:22" s="15" customFormat="1" ht="12.75">
      <c r="B47" s="20"/>
      <c r="C47" s="65"/>
      <c r="D47" s="63">
        <f t="shared" si="0"/>
      </c>
      <c r="E47" s="62">
        <f t="shared" si="1"/>
      </c>
      <c r="F47" s="61"/>
      <c r="G47" s="60"/>
      <c r="H47" s="59"/>
      <c r="I47" s="58"/>
      <c r="J47" s="58"/>
      <c r="K47" s="57">
        <f t="shared" si="2"/>
      </c>
      <c r="L47" s="56"/>
      <c r="M47" s="55"/>
      <c r="N47" s="55"/>
      <c r="O47" s="54">
        <f t="shared" si="3"/>
      </c>
      <c r="P47" s="53">
        <f t="shared" si="4"/>
      </c>
      <c r="Q47" s="52">
        <f t="shared" si="5"/>
      </c>
      <c r="R47" s="51"/>
      <c r="S47" s="50">
        <f t="shared" si="6"/>
      </c>
      <c r="T47" s="49"/>
      <c r="U47"/>
      <c r="V47" s="16"/>
    </row>
    <row r="48" spans="2:22" s="15" customFormat="1" ht="12.75">
      <c r="B48" s="20"/>
      <c r="C48" s="65"/>
      <c r="D48" s="63">
        <f t="shared" si="0"/>
      </c>
      <c r="E48" s="62">
        <f t="shared" si="1"/>
      </c>
      <c r="F48" s="61"/>
      <c r="G48" s="60"/>
      <c r="H48" s="59"/>
      <c r="I48" s="58"/>
      <c r="J48" s="58"/>
      <c r="K48" s="57">
        <f t="shared" si="2"/>
      </c>
      <c r="L48" s="56"/>
      <c r="M48" s="55"/>
      <c r="N48" s="55"/>
      <c r="O48" s="54">
        <f t="shared" si="3"/>
      </c>
      <c r="P48" s="53">
        <f t="shared" si="4"/>
      </c>
      <c r="Q48" s="52">
        <f t="shared" si="5"/>
      </c>
      <c r="R48" s="51"/>
      <c r="S48" s="50">
        <f t="shared" si="6"/>
      </c>
      <c r="T48" s="49"/>
      <c r="U48"/>
      <c r="V48" s="16"/>
    </row>
    <row r="49" spans="2:22" s="15" customFormat="1" ht="12.75">
      <c r="B49" s="20"/>
      <c r="C49" s="65"/>
      <c r="D49" s="63">
        <f t="shared" si="0"/>
      </c>
      <c r="E49" s="62">
        <f t="shared" si="1"/>
      </c>
      <c r="F49" s="61"/>
      <c r="G49" s="60"/>
      <c r="H49" s="59"/>
      <c r="I49" s="58"/>
      <c r="J49" s="58"/>
      <c r="K49" s="57">
        <f t="shared" si="2"/>
      </c>
      <c r="L49" s="56"/>
      <c r="M49" s="55"/>
      <c r="N49" s="55"/>
      <c r="O49" s="54">
        <f t="shared" si="3"/>
      </c>
      <c r="P49" s="53">
        <f t="shared" si="4"/>
      </c>
      <c r="Q49" s="52">
        <f t="shared" si="5"/>
      </c>
      <c r="R49" s="51"/>
      <c r="S49" s="50">
        <f t="shared" si="6"/>
      </c>
      <c r="T49" s="49"/>
      <c r="U49"/>
      <c r="V49" s="16"/>
    </row>
    <row r="50" spans="2:22" s="15" customFormat="1" ht="12.75">
      <c r="B50" s="20"/>
      <c r="C50" s="64"/>
      <c r="D50" s="63">
        <f t="shared" si="0"/>
      </c>
      <c r="E50" s="62">
        <f t="shared" si="1"/>
      </c>
      <c r="F50" s="61"/>
      <c r="G50" s="60"/>
      <c r="H50" s="59"/>
      <c r="I50" s="58"/>
      <c r="J50" s="58"/>
      <c r="K50" s="57">
        <f t="shared" si="2"/>
      </c>
      <c r="L50" s="56"/>
      <c r="M50" s="55"/>
      <c r="N50" s="55"/>
      <c r="O50" s="54">
        <f t="shared" si="3"/>
      </c>
      <c r="P50" s="53">
        <f t="shared" si="4"/>
      </c>
      <c r="Q50" s="52">
        <f t="shared" si="5"/>
      </c>
      <c r="R50" s="51"/>
      <c r="S50" s="50">
        <f t="shared" si="6"/>
      </c>
      <c r="T50" s="49"/>
      <c r="U50"/>
      <c r="V50" s="16"/>
    </row>
    <row r="51" spans="2:22" s="15" customFormat="1" ht="13.5" thickBot="1">
      <c r="B51" s="20"/>
      <c r="C51" s="48"/>
      <c r="D51" s="47"/>
      <c r="E51" s="47"/>
      <c r="F51" s="45"/>
      <c r="G51" s="45"/>
      <c r="H51" s="46"/>
      <c r="I51" s="45"/>
      <c r="J51" s="45"/>
      <c r="K51" s="44"/>
      <c r="L51" s="43"/>
      <c r="M51" s="42"/>
      <c r="N51" s="42"/>
      <c r="O51" s="41"/>
      <c r="P51" s="40"/>
      <c r="Q51" s="40"/>
      <c r="R51" s="39"/>
      <c r="S51" s="38"/>
      <c r="T51" s="33"/>
      <c r="U51"/>
      <c r="V51" s="16"/>
    </row>
    <row r="52" spans="2:22" s="15" customFormat="1" ht="17.25" thickBot="1" thickTop="1">
      <c r="B52" s="20"/>
      <c r="C52" s="33"/>
      <c r="D52" s="33"/>
      <c r="E52" s="33"/>
      <c r="F52" s="33"/>
      <c r="G52" s="33"/>
      <c r="H52" s="33"/>
      <c r="I52" s="33"/>
      <c r="J52" s="33"/>
      <c r="K52" s="37">
        <f>SUM(K24:K51)</f>
        <v>20255.57</v>
      </c>
      <c r="L52" s="35"/>
      <c r="M52" s="35"/>
      <c r="N52" s="33"/>
      <c r="O52" s="34"/>
      <c r="P52" s="33"/>
      <c r="Q52" s="37">
        <f>SUM(Q24:Q51)</f>
        <v>40511.14</v>
      </c>
      <c r="R52" s="32"/>
      <c r="S52" s="36">
        <f>SUM(S24:S50)</f>
        <v>60766.71</v>
      </c>
      <c r="T52" s="33"/>
      <c r="U52"/>
      <c r="V52" s="16"/>
    </row>
    <row r="53" spans="2:22" s="15" customFormat="1" ht="16.5" thickTop="1">
      <c r="B53" s="20"/>
      <c r="C53" s="33"/>
      <c r="D53" s="33"/>
      <c r="E53" s="33"/>
      <c r="F53" s="33"/>
      <c r="G53" s="33"/>
      <c r="H53" s="33"/>
      <c r="I53" s="33"/>
      <c r="J53" s="33"/>
      <c r="K53" s="32"/>
      <c r="L53" s="35"/>
      <c r="M53" s="35"/>
      <c r="N53" s="33"/>
      <c r="O53" s="34"/>
      <c r="P53" s="33"/>
      <c r="Q53" s="33"/>
      <c r="R53" s="33"/>
      <c r="S53" s="32"/>
      <c r="T53" s="33"/>
      <c r="U53" s="32"/>
      <c r="V53" s="16"/>
    </row>
    <row r="54" spans="2:22" s="15" customFormat="1" ht="23.25" customHeight="1">
      <c r="B54" s="20"/>
      <c r="C54" s="17"/>
      <c r="D54" s="17"/>
      <c r="E54" s="17"/>
      <c r="F54" s="17"/>
      <c r="G54" s="17"/>
      <c r="H54" s="17"/>
      <c r="I54" s="17"/>
      <c r="J54" s="17"/>
      <c r="K54" s="19"/>
      <c r="L54" s="19"/>
      <c r="M54" s="19"/>
      <c r="N54" s="17"/>
      <c r="O54" s="18"/>
      <c r="P54" s="17"/>
      <c r="Q54" s="17"/>
      <c r="R54" s="17"/>
      <c r="S54" s="31"/>
      <c r="T54" s="17"/>
      <c r="U54" s="17"/>
      <c r="V54" s="16"/>
    </row>
    <row r="55" spans="2:22" s="22" customFormat="1" ht="23.25">
      <c r="B55" s="30"/>
      <c r="C55" s="24"/>
      <c r="D55" s="24"/>
      <c r="E55" s="24"/>
      <c r="F55" s="24"/>
      <c r="G55" s="24"/>
      <c r="H55" s="143"/>
      <c r="I55" s="143"/>
      <c r="J55" s="154"/>
      <c r="K55" s="154"/>
      <c r="L55" s="27"/>
      <c r="M55" s="27"/>
      <c r="N55" s="24"/>
      <c r="O55" s="26"/>
      <c r="P55" s="24"/>
      <c r="Q55" s="25"/>
      <c r="R55" s="25"/>
      <c r="S55" s="24"/>
      <c r="T55" s="24"/>
      <c r="U55" s="24"/>
      <c r="V55" s="23"/>
    </row>
    <row r="56" spans="2:22" s="15" customFormat="1" ht="23.25" customHeight="1">
      <c r="B56" s="20"/>
      <c r="C56" s="17"/>
      <c r="D56" s="17"/>
      <c r="E56" s="17"/>
      <c r="F56" s="17"/>
      <c r="G56" s="17"/>
      <c r="H56" s="17"/>
      <c r="I56" s="17"/>
      <c r="J56" s="17"/>
      <c r="K56" s="19"/>
      <c r="L56" s="19"/>
      <c r="M56" s="19"/>
      <c r="N56" s="17"/>
      <c r="O56" s="18"/>
      <c r="P56" s="17"/>
      <c r="Q56" s="17"/>
      <c r="R56" s="17"/>
      <c r="S56" s="17"/>
      <c r="T56" s="17"/>
      <c r="U56" s="17"/>
      <c r="V56" s="16"/>
    </row>
    <row r="57" spans="2:22" s="15" customFormat="1" ht="23.25" customHeight="1">
      <c r="B57" s="20"/>
      <c r="C57" s="17"/>
      <c r="D57" s="17"/>
      <c r="E57" s="17"/>
      <c r="F57" s="17"/>
      <c r="G57" s="17"/>
      <c r="H57" s="17"/>
      <c r="I57" s="17"/>
      <c r="J57" s="17"/>
      <c r="K57" s="19"/>
      <c r="L57" s="19"/>
      <c r="M57" s="19"/>
      <c r="N57" s="17"/>
      <c r="O57" s="18"/>
      <c r="P57" s="17"/>
      <c r="Q57" s="21"/>
      <c r="R57" s="21"/>
      <c r="S57" s="17"/>
      <c r="T57" s="17"/>
      <c r="U57" s="17"/>
      <c r="V57" s="16"/>
    </row>
    <row r="58" spans="2:22" s="15" customFormat="1" ht="14.25" customHeight="1">
      <c r="B58" s="20"/>
      <c r="C58" s="10" t="s">
        <v>12</v>
      </c>
      <c r="D58" s="9" t="s">
        <v>11</v>
      </c>
      <c r="E58" s="17"/>
      <c r="F58" s="17"/>
      <c r="G58" s="17"/>
      <c r="H58" s="17"/>
      <c r="I58" s="10"/>
      <c r="J58" s="10"/>
      <c r="K58" s="9"/>
      <c r="L58" s="19"/>
      <c r="M58" s="19"/>
      <c r="N58" s="17"/>
      <c r="O58" s="18"/>
      <c r="P58" s="17"/>
      <c r="Q58" s="17"/>
      <c r="R58" s="17"/>
      <c r="S58" s="17"/>
      <c r="T58" s="17"/>
      <c r="U58" s="17"/>
      <c r="V58" s="16"/>
    </row>
    <row r="59" spans="2:22" s="7" customFormat="1" ht="13.5">
      <c r="B59" s="13"/>
      <c r="C59" s="10" t="s">
        <v>10</v>
      </c>
      <c r="D59" s="9" t="s">
        <v>9</v>
      </c>
      <c r="E59" s="9"/>
      <c r="F59" s="9"/>
      <c r="I59" s="10"/>
      <c r="J59" s="10"/>
      <c r="K59" s="9"/>
      <c r="L59" s="9"/>
      <c r="M59" s="9"/>
      <c r="N59" s="9"/>
      <c r="O59" s="14"/>
      <c r="P59" s="9"/>
      <c r="Q59" s="9"/>
      <c r="R59" s="9"/>
      <c r="S59" s="9"/>
      <c r="T59" s="9"/>
      <c r="U59" s="9"/>
      <c r="V59" s="8"/>
    </row>
    <row r="60" spans="2:22" s="7" customFormat="1" ht="13.5">
      <c r="B60" s="13"/>
      <c r="C60" s="10" t="s">
        <v>8</v>
      </c>
      <c r="D60" s="9" t="s">
        <v>7</v>
      </c>
      <c r="E60" s="9"/>
      <c r="F60" s="9"/>
      <c r="I60" s="10"/>
      <c r="J60" s="10"/>
      <c r="K60" s="9"/>
      <c r="L60" s="9"/>
      <c r="M60" s="9"/>
      <c r="N60" s="9"/>
      <c r="O60" s="14"/>
      <c r="P60" s="9"/>
      <c r="Q60" s="9"/>
      <c r="R60" s="9"/>
      <c r="S60" s="9"/>
      <c r="T60" s="9"/>
      <c r="U60" s="9"/>
      <c r="V60" s="8"/>
    </row>
    <row r="61" spans="2:22" s="7" customFormat="1" ht="13.5">
      <c r="B61" s="13"/>
      <c r="C61" s="12" t="s">
        <v>6</v>
      </c>
      <c r="D61" s="11" t="s">
        <v>5</v>
      </c>
      <c r="E61" s="9"/>
      <c r="F61" s="9"/>
      <c r="I61" s="10" t="s">
        <v>0</v>
      </c>
      <c r="J61" s="10" t="s">
        <v>4</v>
      </c>
      <c r="K61" s="9" t="s">
        <v>3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8"/>
    </row>
    <row r="62" spans="2:22" s="7" customFormat="1" ht="13.5">
      <c r="B62" s="13"/>
      <c r="C62" s="12" t="s">
        <v>2</v>
      </c>
      <c r="D62" s="11" t="s">
        <v>1</v>
      </c>
      <c r="E62" s="9"/>
      <c r="F62" s="9"/>
      <c r="I62" s="10"/>
      <c r="J62" s="1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8"/>
    </row>
    <row r="63" spans="2:22" s="7" customFormat="1" ht="13.5">
      <c r="B63" s="13"/>
      <c r="E63" s="9"/>
      <c r="F63" s="9"/>
      <c r="I63" s="10"/>
      <c r="J63" s="12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8"/>
    </row>
    <row r="64" spans="2:22" s="7" customFormat="1" ht="13.5">
      <c r="B64" s="13"/>
      <c r="C64" s="12"/>
      <c r="D64" s="11"/>
      <c r="E64" s="9"/>
      <c r="F64" s="9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8"/>
    </row>
    <row r="65" spans="2:22" s="3" customFormat="1" ht="16.5" thickBot="1"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"/>
    </row>
    <row r="66" ht="13.5" thickTop="1"/>
    <row r="72" spans="10:15" ht="12.75">
      <c r="J72" s="2"/>
      <c r="N72" s="2"/>
      <c r="O72" s="2"/>
    </row>
  </sheetData>
  <sheetProtection/>
  <mergeCells count="3">
    <mergeCell ref="C20:K20"/>
    <mergeCell ref="M20:S20"/>
    <mergeCell ref="J55:K55"/>
  </mergeCells>
  <printOptions/>
  <pageMargins left="0.7480314960629921" right="0.7480314960629921" top="0.35433070866141736" bottom="0.5511811023622047" header="0" footer="0.2755905511811024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tabSelected="1" zoomScale="60" zoomScaleNormal="60" zoomScalePageLayoutView="0" workbookViewId="0" topLeftCell="A1">
      <selection activeCell="B3" sqref="B3"/>
    </sheetView>
  </sheetViews>
  <sheetFormatPr defaultColWidth="12" defaultRowHeight="11.25"/>
  <cols>
    <col min="1" max="1" width="18.33203125" style="1" customWidth="1"/>
    <col min="2" max="2" width="12.5" style="1" customWidth="1"/>
    <col min="3" max="3" width="10.5" style="1" bestFit="1" customWidth="1"/>
    <col min="4" max="4" width="47.33203125" style="1" customWidth="1"/>
    <col min="5" max="5" width="16.5" style="1" bestFit="1" customWidth="1"/>
    <col min="6" max="6" width="20.66015625" style="1" customWidth="1"/>
    <col min="7" max="7" width="16.66015625" style="1" customWidth="1"/>
    <col min="8" max="8" width="12.66015625" style="1" customWidth="1"/>
    <col min="9" max="9" width="17.83203125" style="1" customWidth="1"/>
    <col min="10" max="10" width="14.33203125" style="1" customWidth="1"/>
    <col min="11" max="11" width="25.5" style="1" customWidth="1"/>
    <col min="12" max="12" width="7" style="1" customWidth="1"/>
    <col min="13" max="13" width="19" style="1" customWidth="1"/>
    <col min="14" max="14" width="15.66015625" style="1" customWidth="1"/>
    <col min="15" max="15" width="12.33203125" style="1" bestFit="1" customWidth="1"/>
    <col min="16" max="16" width="13.66015625" style="1" customWidth="1"/>
    <col min="17" max="17" width="21.83203125" style="1" customWidth="1"/>
    <col min="18" max="18" width="1.5" style="1" customWidth="1"/>
    <col min="19" max="19" width="27.33203125" style="1" customWidth="1"/>
    <col min="20" max="20" width="3.33203125" style="1" customWidth="1"/>
    <col min="21" max="21" width="8.66015625" style="1" customWidth="1"/>
    <col min="22" max="22" width="12.5" style="1" customWidth="1"/>
    <col min="23" max="23" width="25" style="1" customWidth="1"/>
    <col min="24" max="16384" width="12" style="1" customWidth="1"/>
  </cols>
  <sheetData>
    <row r="1" spans="1:2" ht="52.5" customHeight="1">
      <c r="A1" s="142"/>
      <c r="B1" s="141"/>
    </row>
    <row r="2" spans="1:22" s="135" customFormat="1" ht="30">
      <c r="A2" s="140"/>
      <c r="B2" s="139" t="str">
        <f>+'MOLINOS CDU'!B2</f>
        <v>ANEXO a la Resolución AAANR N°  3 /2017</v>
      </c>
      <c r="C2" s="138"/>
      <c r="D2" s="136"/>
      <c r="E2" s="136"/>
      <c r="F2" s="136"/>
      <c r="G2" s="136"/>
      <c r="H2" s="137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" s="132" customFormat="1" ht="11.25">
      <c r="A3" s="134" t="s">
        <v>36</v>
      </c>
      <c r="B3" s="133"/>
    </row>
    <row r="4" spans="1:2" s="132" customFormat="1" ht="11.25">
      <c r="A4" s="134" t="s">
        <v>35</v>
      </c>
      <c r="B4" s="133"/>
    </row>
    <row r="5" s="3" customFormat="1" ht="15.75"/>
    <row r="6" spans="2:22" s="125" customFormat="1" ht="25.5">
      <c r="B6" s="130" t="s">
        <v>34</v>
      </c>
      <c r="C6" s="128"/>
      <c r="D6" s="127"/>
      <c r="E6" s="127"/>
      <c r="F6" s="127"/>
      <c r="G6" s="127"/>
      <c r="H6" s="127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</row>
    <row r="7" spans="2:22" s="131" customFormat="1" ht="12.75">
      <c r="B7" s="124"/>
      <c r="C7" s="124"/>
      <c r="D7" s="124"/>
      <c r="E7" s="124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2:22" s="125" customFormat="1" ht="25.5">
      <c r="B8" s="130" t="s">
        <v>33</v>
      </c>
      <c r="C8" s="128"/>
      <c r="D8" s="127"/>
      <c r="E8" s="127"/>
      <c r="F8" s="127"/>
      <c r="G8" s="127"/>
      <c r="H8" s="127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</row>
    <row r="9" spans="2:22" ht="20.25">
      <c r="B9" s="124"/>
      <c r="C9" s="124"/>
      <c r="D9" s="124"/>
      <c r="E9" s="124"/>
      <c r="F9" s="123"/>
      <c r="G9" s="123"/>
      <c r="H9" s="122"/>
      <c r="I9" s="122"/>
      <c r="J9" s="122"/>
      <c r="K9" s="122"/>
      <c r="L9" s="122"/>
      <c r="M9" s="122"/>
      <c r="N9" s="122"/>
      <c r="O9" s="122"/>
      <c r="P9" s="129"/>
      <c r="Q9" s="129"/>
      <c r="R9" s="129"/>
      <c r="S9" s="129"/>
      <c r="T9" s="129"/>
      <c r="U9" s="129"/>
      <c r="V9" s="129"/>
    </row>
    <row r="10" spans="2:22" s="125" customFormat="1" ht="20.25">
      <c r="B10" s="127"/>
      <c r="C10" s="128"/>
      <c r="D10" s="126"/>
      <c r="E10" s="126"/>
      <c r="F10" s="127"/>
      <c r="G10" s="127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2:22" ht="21" thickBot="1">
      <c r="B11" s="124"/>
      <c r="C11" s="124"/>
      <c r="D11" s="124"/>
      <c r="E11" s="124"/>
      <c r="F11" s="123"/>
      <c r="G11" s="123"/>
      <c r="H11" s="123"/>
      <c r="I11" s="122"/>
      <c r="J11" s="121"/>
      <c r="K11" s="121"/>
      <c r="L11" s="121"/>
      <c r="M11" s="121"/>
      <c r="N11" s="121"/>
      <c r="O11" s="121"/>
      <c r="P11" s="120"/>
      <c r="Q11" s="120"/>
      <c r="R11" s="120"/>
      <c r="S11" s="120"/>
      <c r="T11" s="120"/>
      <c r="U11" s="120"/>
      <c r="V11" s="120"/>
    </row>
    <row r="12" spans="2:22" ht="21" thickTop="1">
      <c r="B12" s="119"/>
      <c r="C12" s="118"/>
      <c r="D12" s="118"/>
      <c r="E12" s="118"/>
      <c r="F12" s="117"/>
      <c r="G12" s="117"/>
      <c r="H12" s="117"/>
      <c r="I12" s="117"/>
      <c r="J12" s="116"/>
      <c r="K12" s="116"/>
      <c r="L12" s="116"/>
      <c r="M12" s="116"/>
      <c r="N12" s="116"/>
      <c r="O12" s="116"/>
      <c r="P12" s="115"/>
      <c r="Q12" s="115"/>
      <c r="R12" s="115"/>
      <c r="S12" s="115"/>
      <c r="T12" s="115"/>
      <c r="U12" s="115"/>
      <c r="V12" s="114"/>
    </row>
    <row r="13" spans="2:22" s="110" customFormat="1" ht="23.25">
      <c r="B13" s="113" t="str">
        <f>+'MOLINOS CDU'!B13</f>
        <v>Período desde el 1 de Enero al 31 de Agosto de 2014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1"/>
    </row>
    <row r="14" spans="2:22" s="15" customFormat="1" ht="13.5">
      <c r="B14" s="20" t="s">
        <v>39</v>
      </c>
      <c r="C14" s="108"/>
      <c r="D14" s="108"/>
      <c r="E14" s="108"/>
      <c r="F14" s="108"/>
      <c r="G14" s="108"/>
      <c r="H14" s="108"/>
      <c r="I14" s="108"/>
      <c r="J14" s="108"/>
      <c r="K14" s="109"/>
      <c r="L14" s="109"/>
      <c r="M14" s="109"/>
      <c r="N14" s="108"/>
      <c r="O14" s="108"/>
      <c r="P14" s="108"/>
      <c r="Q14" s="108"/>
      <c r="R14" s="108"/>
      <c r="S14" s="108"/>
      <c r="T14" s="108"/>
      <c r="U14" s="108"/>
      <c r="V14" s="107"/>
    </row>
    <row r="15" spans="2:22" s="103" customFormat="1" ht="18.75">
      <c r="B15" s="106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4"/>
    </row>
    <row r="16" spans="2:22" s="103" customFormat="1" ht="18.75">
      <c r="B16" s="106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5"/>
      <c r="P16" s="101"/>
      <c r="Q16" s="101"/>
      <c r="R16" s="101"/>
      <c r="S16" s="101"/>
      <c r="T16" s="101"/>
      <c r="U16" s="101"/>
      <c r="V16" s="104"/>
    </row>
    <row r="17" spans="2:22" s="15" customFormat="1" ht="20.25" customHeight="1"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34"/>
      <c r="M17" s="34"/>
      <c r="N17" s="102"/>
      <c r="O17" s="102"/>
      <c r="P17" s="34"/>
      <c r="Q17" s="34"/>
      <c r="R17" s="34"/>
      <c r="S17" s="34"/>
      <c r="T17" s="34"/>
      <c r="U17" s="34"/>
      <c r="V17" s="16"/>
    </row>
    <row r="18" spans="2:22" s="15" customFormat="1" ht="17.25" customHeight="1">
      <c r="B18" s="20"/>
      <c r="C18" s="101"/>
      <c r="D18" s="101"/>
      <c r="E18" s="101"/>
      <c r="F18" s="101"/>
      <c r="G18" s="100"/>
      <c r="H18" s="99"/>
      <c r="I18" s="98"/>
      <c r="J18" s="97"/>
      <c r="K18" s="96"/>
      <c r="L18" s="87"/>
      <c r="M18" s="87"/>
      <c r="N18" s="88"/>
      <c r="O18" s="88"/>
      <c r="P18" s="87"/>
      <c r="Q18" s="87"/>
      <c r="R18" s="87"/>
      <c r="S18" s="87"/>
      <c r="T18" s="87"/>
      <c r="U18" s="87"/>
      <c r="V18" s="16"/>
    </row>
    <row r="19" spans="2:22" s="15" customFormat="1" ht="13.5" thickBot="1">
      <c r="B19" s="20"/>
      <c r="C19" s="95"/>
      <c r="D19" s="93"/>
      <c r="E19" s="93"/>
      <c r="F19" s="94"/>
      <c r="G19" s="93"/>
      <c r="H19" s="92"/>
      <c r="I19" s="91"/>
      <c r="J19" s="90"/>
      <c r="K19" s="89"/>
      <c r="L19" s="87"/>
      <c r="M19" s="87"/>
      <c r="N19" s="88"/>
      <c r="O19" s="88"/>
      <c r="P19" s="87"/>
      <c r="Q19" s="87"/>
      <c r="R19" s="87"/>
      <c r="S19" s="87"/>
      <c r="T19" s="87"/>
      <c r="U19" s="87"/>
      <c r="V19" s="16"/>
    </row>
    <row r="20" spans="2:22" s="15" customFormat="1" ht="30.75" customHeight="1" thickBot="1" thickTop="1">
      <c r="B20" s="20"/>
      <c r="C20" s="148" t="s">
        <v>32</v>
      </c>
      <c r="D20" s="149"/>
      <c r="E20" s="149"/>
      <c r="F20" s="149"/>
      <c r="G20" s="149"/>
      <c r="H20" s="149"/>
      <c r="I20" s="149"/>
      <c r="J20" s="149"/>
      <c r="K20" s="150"/>
      <c r="L20" s="17"/>
      <c r="M20" s="151" t="s">
        <v>31</v>
      </c>
      <c r="N20" s="152"/>
      <c r="O20" s="152"/>
      <c r="P20" s="152"/>
      <c r="Q20" s="152"/>
      <c r="R20" s="152"/>
      <c r="S20" s="153"/>
      <c r="T20" s="86"/>
      <c r="U20" s="74"/>
      <c r="V20" s="16"/>
    </row>
    <row r="21" spans="2:22" s="15" customFormat="1" ht="10.5" customHeight="1" thickBot="1" thickTop="1">
      <c r="B21" s="20"/>
      <c r="C21" s="85"/>
      <c r="D21" s="85"/>
      <c r="E21" s="85"/>
      <c r="F21" s="85"/>
      <c r="G21" s="85"/>
      <c r="H21" s="85"/>
      <c r="I21" s="85"/>
      <c r="J21" s="85"/>
      <c r="K21" s="85"/>
      <c r="L21" s="33"/>
      <c r="M21" s="33"/>
      <c r="N21" s="84"/>
      <c r="O21" s="84"/>
      <c r="P21" s="84"/>
      <c r="Q21" s="84"/>
      <c r="R21" s="74"/>
      <c r="S21" s="74"/>
      <c r="T21" s="33"/>
      <c r="U21" s="83"/>
      <c r="V21" s="16"/>
    </row>
    <row r="22" spans="2:22" s="72" customFormat="1" ht="45.75" customHeight="1" thickBot="1" thickTop="1">
      <c r="B22" s="82"/>
      <c r="C22" s="81" t="s">
        <v>30</v>
      </c>
      <c r="D22" s="81" t="s">
        <v>29</v>
      </c>
      <c r="E22" s="81" t="s">
        <v>28</v>
      </c>
      <c r="F22" s="78" t="s">
        <v>27</v>
      </c>
      <c r="G22" s="78" t="s">
        <v>26</v>
      </c>
      <c r="H22" s="78" t="s">
        <v>25</v>
      </c>
      <c r="I22" s="78" t="s">
        <v>24</v>
      </c>
      <c r="J22" s="78" t="s">
        <v>23</v>
      </c>
      <c r="K22" s="77" t="s">
        <v>22</v>
      </c>
      <c r="L22" s="80"/>
      <c r="M22" s="78" t="s">
        <v>21</v>
      </c>
      <c r="N22" s="78" t="s">
        <v>20</v>
      </c>
      <c r="O22" s="79" t="s">
        <v>19</v>
      </c>
      <c r="P22" s="78" t="s">
        <v>18</v>
      </c>
      <c r="Q22" s="77" t="s">
        <v>17</v>
      </c>
      <c r="R22" s="76"/>
      <c r="S22" s="75" t="s">
        <v>16</v>
      </c>
      <c r="T22" s="74"/>
      <c r="U22"/>
      <c r="V22" s="73"/>
    </row>
    <row r="23" spans="2:22" s="15" customFormat="1" ht="14.25" thickTop="1">
      <c r="B23" s="20"/>
      <c r="C23" s="65"/>
      <c r="D23" s="144" t="s">
        <v>38</v>
      </c>
      <c r="E23" s="62"/>
      <c r="F23" s="61"/>
      <c r="G23" s="60"/>
      <c r="H23" s="59"/>
      <c r="I23" s="58"/>
      <c r="J23" s="58"/>
      <c r="K23" s="146">
        <f>+'MOLINOS CDU'!K52</f>
        <v>20255.57</v>
      </c>
      <c r="L23" s="56"/>
      <c r="M23" s="55"/>
      <c r="N23" s="55"/>
      <c r="O23" s="70"/>
      <c r="P23" s="53"/>
      <c r="Q23" s="145">
        <f>+'MOLINOS CDU'!Q52</f>
        <v>40511.14</v>
      </c>
      <c r="R23" s="68"/>
      <c r="S23" s="147">
        <f>+'MOLINOS CDU'!S52</f>
        <v>60766.71</v>
      </c>
      <c r="T23" s="49"/>
      <c r="U23"/>
      <c r="V23" s="16"/>
    </row>
    <row r="24" spans="2:22" s="15" customFormat="1" ht="12.75">
      <c r="B24" s="20"/>
      <c r="C24" s="65"/>
      <c r="D24" s="63" t="str">
        <f aca="true" t="shared" si="0" ref="D24:D50">IF(E24="","",$B$8)</f>
        <v> Molinos Rio de la Plata - CDU</v>
      </c>
      <c r="E24" s="62">
        <f aca="true" t="shared" si="1" ref="E24:E50">IF(N24="","",VALUE(MONTH(N24)&amp;"-"&amp;YEAR(N24)))</f>
        <v>41821</v>
      </c>
      <c r="F24" s="61" t="s">
        <v>15</v>
      </c>
      <c r="G24" s="60" t="s">
        <v>14</v>
      </c>
      <c r="H24" s="59">
        <v>4</v>
      </c>
      <c r="I24" s="58">
        <v>396</v>
      </c>
      <c r="J24" s="58">
        <v>117.47</v>
      </c>
      <c r="K24" s="57">
        <f aca="true" t="shared" si="2" ref="K24:K50">IF(F24="","",ROUND(J24*I24*H24/100,2))</f>
        <v>1860.72</v>
      </c>
      <c r="L24" s="56"/>
      <c r="M24" s="66">
        <v>41091</v>
      </c>
      <c r="N24" s="66">
        <v>41851</v>
      </c>
      <c r="O24" s="54">
        <f aca="true" t="shared" si="3" ref="O24:O50">IF(F24="","",+N24-M24)</f>
        <v>760</v>
      </c>
      <c r="P24" s="53">
        <f aca="true" t="shared" si="4" ref="P24:P50">IF(F24="","",IF(O24&lt;=90,1,IF(O24&gt;=365,3,19/55+2/275*O24)))</f>
        <v>3</v>
      </c>
      <c r="Q24" s="52">
        <f aca="true" t="shared" si="5" ref="Q24:Q50">IF(F24="","",ROUND(S24-K24,2))</f>
        <v>3721.44</v>
      </c>
      <c r="R24" s="51"/>
      <c r="S24" s="50">
        <f aca="true" t="shared" si="6" ref="S24:S50">IF(F24="","",K24*P24)</f>
        <v>5582.16</v>
      </c>
      <c r="T24" s="49"/>
      <c r="U24"/>
      <c r="V24" s="16"/>
    </row>
    <row r="25" spans="2:22" s="15" customFormat="1" ht="12.75">
      <c r="B25" s="20"/>
      <c r="C25" s="65"/>
      <c r="D25" s="63">
        <f t="shared" si="0"/>
      </c>
      <c r="E25" s="62">
        <f t="shared" si="1"/>
      </c>
      <c r="F25" s="61"/>
      <c r="G25" s="60"/>
      <c r="H25" s="59"/>
      <c r="I25" s="58"/>
      <c r="J25" s="58"/>
      <c r="K25" s="57">
        <f t="shared" si="2"/>
      </c>
      <c r="L25" s="56"/>
      <c r="M25" s="66"/>
      <c r="N25" s="66"/>
      <c r="O25" s="54">
        <f t="shared" si="3"/>
      </c>
      <c r="P25" s="53">
        <f t="shared" si="4"/>
      </c>
      <c r="Q25" s="52">
        <f t="shared" si="5"/>
      </c>
      <c r="R25" s="51"/>
      <c r="S25" s="50">
        <f t="shared" si="6"/>
      </c>
      <c r="T25" s="49"/>
      <c r="U25"/>
      <c r="V25" s="16"/>
    </row>
    <row r="26" spans="2:22" s="15" customFormat="1" ht="12.75">
      <c r="B26" s="20"/>
      <c r="C26" s="65"/>
      <c r="D26" s="63" t="str">
        <f t="shared" si="0"/>
        <v> Molinos Rio de la Plata - CDU</v>
      </c>
      <c r="E26" s="62">
        <f t="shared" si="1"/>
        <v>41852</v>
      </c>
      <c r="F26" s="61" t="s">
        <v>15</v>
      </c>
      <c r="G26" s="60" t="s">
        <v>14</v>
      </c>
      <c r="H26" s="59">
        <v>4</v>
      </c>
      <c r="I26" s="58">
        <v>492</v>
      </c>
      <c r="J26" s="58">
        <v>117.78</v>
      </c>
      <c r="K26" s="57">
        <f t="shared" si="2"/>
        <v>2317.91</v>
      </c>
      <c r="L26" s="56"/>
      <c r="M26" s="66">
        <v>41091</v>
      </c>
      <c r="N26" s="66">
        <v>41882</v>
      </c>
      <c r="O26" s="54">
        <f t="shared" si="3"/>
        <v>791</v>
      </c>
      <c r="P26" s="53">
        <f t="shared" si="4"/>
        <v>3</v>
      </c>
      <c r="Q26" s="52">
        <f t="shared" si="5"/>
        <v>4635.82</v>
      </c>
      <c r="R26" s="51"/>
      <c r="S26" s="50">
        <f t="shared" si="6"/>
        <v>6953.73</v>
      </c>
      <c r="T26" s="49"/>
      <c r="U26"/>
      <c r="V26" s="16"/>
    </row>
    <row r="27" spans="2:22" s="15" customFormat="1" ht="12.75">
      <c r="B27" s="20"/>
      <c r="C27" s="65"/>
      <c r="D27" s="63">
        <f t="shared" si="0"/>
      </c>
      <c r="E27" s="62">
        <f t="shared" si="1"/>
      </c>
      <c r="F27" s="61"/>
      <c r="G27" s="60"/>
      <c r="H27" s="59"/>
      <c r="I27" s="58"/>
      <c r="J27" s="58"/>
      <c r="K27" s="57">
        <f t="shared" si="2"/>
      </c>
      <c r="L27" s="56"/>
      <c r="M27" s="66"/>
      <c r="N27" s="66"/>
      <c r="O27" s="54">
        <f t="shared" si="3"/>
      </c>
      <c r="P27" s="53">
        <f t="shared" si="4"/>
      </c>
      <c r="Q27" s="52">
        <f t="shared" si="5"/>
      </c>
      <c r="R27" s="51"/>
      <c r="S27" s="50">
        <f t="shared" si="6"/>
      </c>
      <c r="T27" s="49"/>
      <c r="U27"/>
      <c r="V27" s="16"/>
    </row>
    <row r="28" spans="2:22" s="15" customFormat="1" ht="12.75">
      <c r="B28" s="20"/>
      <c r="C28" s="65"/>
      <c r="D28" s="63">
        <f t="shared" si="0"/>
      </c>
      <c r="E28" s="62">
        <f t="shared" si="1"/>
      </c>
      <c r="F28" s="61"/>
      <c r="G28" s="60"/>
      <c r="H28" s="59"/>
      <c r="I28" s="58"/>
      <c r="J28" s="58"/>
      <c r="K28" s="57">
        <f t="shared" si="2"/>
      </c>
      <c r="L28" s="56"/>
      <c r="M28" s="66"/>
      <c r="N28" s="66"/>
      <c r="O28" s="54">
        <f t="shared" si="3"/>
      </c>
      <c r="P28" s="53">
        <f t="shared" si="4"/>
      </c>
      <c r="Q28" s="52">
        <f t="shared" si="5"/>
      </c>
      <c r="R28" s="51"/>
      <c r="S28" s="50">
        <f t="shared" si="6"/>
      </c>
      <c r="T28" s="49"/>
      <c r="U28"/>
      <c r="V28" s="16"/>
    </row>
    <row r="29" spans="2:22" s="15" customFormat="1" ht="12.75">
      <c r="B29" s="20"/>
      <c r="C29" s="65"/>
      <c r="D29" s="63">
        <f t="shared" si="0"/>
      </c>
      <c r="E29" s="62">
        <f t="shared" si="1"/>
      </c>
      <c r="F29" s="61"/>
      <c r="G29" s="60"/>
      <c r="H29" s="59"/>
      <c r="I29" s="58"/>
      <c r="J29" s="58"/>
      <c r="K29" s="57">
        <f t="shared" si="2"/>
      </c>
      <c r="L29" s="56"/>
      <c r="M29" s="66"/>
      <c r="N29" s="66"/>
      <c r="O29" s="54">
        <f t="shared" si="3"/>
      </c>
      <c r="P29" s="53">
        <f t="shared" si="4"/>
      </c>
      <c r="Q29" s="52">
        <f t="shared" si="5"/>
      </c>
      <c r="R29" s="51"/>
      <c r="S29" s="50">
        <f t="shared" si="6"/>
      </c>
      <c r="T29" s="49"/>
      <c r="U29"/>
      <c r="V29" s="16"/>
    </row>
    <row r="30" spans="2:22" s="15" customFormat="1" ht="12.75">
      <c r="B30" s="20"/>
      <c r="C30" s="65"/>
      <c r="D30" s="63">
        <f t="shared" si="0"/>
      </c>
      <c r="E30" s="62">
        <f t="shared" si="1"/>
      </c>
      <c r="F30" s="61"/>
      <c r="G30" s="60"/>
      <c r="H30" s="59"/>
      <c r="I30" s="58"/>
      <c r="J30" s="58"/>
      <c r="K30" s="57">
        <f t="shared" si="2"/>
      </c>
      <c r="L30" s="56"/>
      <c r="M30" s="66"/>
      <c r="N30" s="66"/>
      <c r="O30" s="54">
        <f t="shared" si="3"/>
      </c>
      <c r="P30" s="53">
        <f t="shared" si="4"/>
      </c>
      <c r="Q30" s="52">
        <f t="shared" si="5"/>
      </c>
      <c r="R30" s="51"/>
      <c r="S30" s="50">
        <f t="shared" si="6"/>
      </c>
      <c r="T30" s="49"/>
      <c r="U30"/>
      <c r="V30" s="16"/>
    </row>
    <row r="31" spans="2:22" s="15" customFormat="1" ht="12.75">
      <c r="B31" s="20"/>
      <c r="C31" s="65"/>
      <c r="D31" s="63">
        <f t="shared" si="0"/>
      </c>
      <c r="E31" s="62">
        <f t="shared" si="1"/>
      </c>
      <c r="F31" s="61"/>
      <c r="G31" s="60"/>
      <c r="H31" s="59"/>
      <c r="I31" s="58"/>
      <c r="J31" s="58"/>
      <c r="K31" s="57">
        <f t="shared" si="2"/>
      </c>
      <c r="L31" s="56"/>
      <c r="M31" s="66"/>
      <c r="N31" s="66"/>
      <c r="O31" s="54">
        <f t="shared" si="3"/>
      </c>
      <c r="P31" s="53">
        <f t="shared" si="4"/>
      </c>
      <c r="Q31" s="52">
        <f t="shared" si="5"/>
      </c>
      <c r="R31" s="51"/>
      <c r="S31" s="50">
        <f t="shared" si="6"/>
      </c>
      <c r="T31" s="49"/>
      <c r="U31"/>
      <c r="V31" s="16"/>
    </row>
    <row r="32" spans="2:22" s="15" customFormat="1" ht="12.75">
      <c r="B32" s="20"/>
      <c r="C32" s="65"/>
      <c r="D32" s="63">
        <f t="shared" si="0"/>
      </c>
      <c r="E32" s="62">
        <f t="shared" si="1"/>
      </c>
      <c r="F32" s="61"/>
      <c r="G32" s="60"/>
      <c r="H32" s="59"/>
      <c r="I32" s="58"/>
      <c r="J32" s="58"/>
      <c r="K32" s="57">
        <f t="shared" si="2"/>
      </c>
      <c r="L32" s="56"/>
      <c r="M32" s="66"/>
      <c r="N32" s="66"/>
      <c r="O32" s="54">
        <f t="shared" si="3"/>
      </c>
      <c r="P32" s="53">
        <f t="shared" si="4"/>
      </c>
      <c r="Q32" s="52">
        <f t="shared" si="5"/>
      </c>
      <c r="R32" s="51"/>
      <c r="S32" s="50">
        <f t="shared" si="6"/>
      </c>
      <c r="T32" s="49"/>
      <c r="U32"/>
      <c r="V32" s="16"/>
    </row>
    <row r="33" spans="2:22" s="15" customFormat="1" ht="12.75">
      <c r="B33" s="20"/>
      <c r="C33" s="65"/>
      <c r="D33" s="63">
        <f t="shared" si="0"/>
      </c>
      <c r="E33" s="62">
        <f t="shared" si="1"/>
      </c>
      <c r="F33" s="61"/>
      <c r="G33" s="60"/>
      <c r="H33" s="59"/>
      <c r="I33" s="58"/>
      <c r="J33" s="58"/>
      <c r="K33" s="57">
        <f t="shared" si="2"/>
      </c>
      <c r="L33" s="56"/>
      <c r="M33" s="66"/>
      <c r="N33" s="66"/>
      <c r="O33" s="54">
        <f t="shared" si="3"/>
      </c>
      <c r="P33" s="53">
        <f t="shared" si="4"/>
      </c>
      <c r="Q33" s="52">
        <f t="shared" si="5"/>
      </c>
      <c r="R33" s="51"/>
      <c r="S33" s="50">
        <f t="shared" si="6"/>
      </c>
      <c r="T33" s="49"/>
      <c r="U33"/>
      <c r="V33" s="16"/>
    </row>
    <row r="34" spans="2:22" s="15" customFormat="1" ht="12.75">
      <c r="B34" s="20"/>
      <c r="C34" s="65"/>
      <c r="D34" s="63">
        <f t="shared" si="0"/>
      </c>
      <c r="E34" s="62">
        <f t="shared" si="1"/>
      </c>
      <c r="F34" s="61"/>
      <c r="G34" s="60"/>
      <c r="H34" s="59"/>
      <c r="I34" s="58"/>
      <c r="J34" s="58"/>
      <c r="K34" s="57">
        <f t="shared" si="2"/>
      </c>
      <c r="L34" s="56"/>
      <c r="M34" s="66"/>
      <c r="N34" s="66"/>
      <c r="O34" s="54">
        <f t="shared" si="3"/>
      </c>
      <c r="P34" s="53">
        <f t="shared" si="4"/>
      </c>
      <c r="Q34" s="52">
        <f t="shared" si="5"/>
      </c>
      <c r="R34" s="51"/>
      <c r="S34" s="50">
        <f t="shared" si="6"/>
      </c>
      <c r="T34" s="49"/>
      <c r="U34"/>
      <c r="V34" s="16"/>
    </row>
    <row r="35" spans="2:22" s="15" customFormat="1" ht="12.75">
      <c r="B35" s="20"/>
      <c r="C35" s="65"/>
      <c r="D35" s="63">
        <f t="shared" si="0"/>
      </c>
      <c r="E35" s="62">
        <f t="shared" si="1"/>
      </c>
      <c r="F35" s="61"/>
      <c r="G35" s="60"/>
      <c r="H35" s="59"/>
      <c r="I35" s="58"/>
      <c r="J35" s="58"/>
      <c r="K35" s="57">
        <f t="shared" si="2"/>
      </c>
      <c r="L35" s="56"/>
      <c r="M35" s="66"/>
      <c r="N35" s="66"/>
      <c r="O35" s="54">
        <f t="shared" si="3"/>
      </c>
      <c r="P35" s="53">
        <f t="shared" si="4"/>
      </c>
      <c r="Q35" s="52">
        <f t="shared" si="5"/>
      </c>
      <c r="R35" s="51"/>
      <c r="S35" s="50">
        <f t="shared" si="6"/>
      </c>
      <c r="T35" s="49"/>
      <c r="U35"/>
      <c r="V35" s="16"/>
    </row>
    <row r="36" spans="2:22" s="15" customFormat="1" ht="12.75">
      <c r="B36" s="20"/>
      <c r="C36" s="65"/>
      <c r="D36" s="63">
        <f t="shared" si="0"/>
      </c>
      <c r="E36" s="62">
        <f t="shared" si="1"/>
      </c>
      <c r="F36" s="61"/>
      <c r="G36" s="60"/>
      <c r="H36" s="59"/>
      <c r="I36" s="58"/>
      <c r="J36" s="58"/>
      <c r="K36" s="57">
        <f t="shared" si="2"/>
      </c>
      <c r="L36" s="56"/>
      <c r="M36" s="66"/>
      <c r="N36" s="66"/>
      <c r="O36" s="54">
        <f t="shared" si="3"/>
      </c>
      <c r="P36" s="53">
        <f t="shared" si="4"/>
      </c>
      <c r="Q36" s="52">
        <f t="shared" si="5"/>
      </c>
      <c r="R36" s="51"/>
      <c r="S36" s="50">
        <f t="shared" si="6"/>
      </c>
      <c r="T36" s="49"/>
      <c r="U36"/>
      <c r="V36" s="16"/>
    </row>
    <row r="37" spans="2:22" s="15" customFormat="1" ht="12.75">
      <c r="B37" s="20"/>
      <c r="C37" s="65"/>
      <c r="D37" s="63">
        <f t="shared" si="0"/>
      </c>
      <c r="E37" s="62">
        <f t="shared" si="1"/>
      </c>
      <c r="F37" s="61"/>
      <c r="G37" s="60"/>
      <c r="H37" s="59"/>
      <c r="I37" s="58"/>
      <c r="J37" s="58"/>
      <c r="K37" s="57">
        <f t="shared" si="2"/>
      </c>
      <c r="L37" s="56"/>
      <c r="M37" s="66"/>
      <c r="N37" s="66"/>
      <c r="O37" s="54">
        <f t="shared" si="3"/>
      </c>
      <c r="P37" s="53">
        <f t="shared" si="4"/>
      </c>
      <c r="Q37" s="52">
        <f t="shared" si="5"/>
      </c>
      <c r="R37" s="51"/>
      <c r="S37" s="50">
        <f t="shared" si="6"/>
      </c>
      <c r="T37" s="49"/>
      <c r="U37"/>
      <c r="V37" s="16"/>
    </row>
    <row r="38" spans="2:22" s="15" customFormat="1" ht="12.75">
      <c r="B38" s="20"/>
      <c r="C38" s="65"/>
      <c r="D38" s="63">
        <f t="shared" si="0"/>
      </c>
      <c r="E38" s="62">
        <f t="shared" si="1"/>
      </c>
      <c r="F38" s="61"/>
      <c r="G38" s="60"/>
      <c r="H38" s="59"/>
      <c r="I38" s="58"/>
      <c r="J38" s="58"/>
      <c r="K38" s="57">
        <f t="shared" si="2"/>
      </c>
      <c r="L38" s="56"/>
      <c r="M38" s="66"/>
      <c r="N38" s="66"/>
      <c r="O38" s="54">
        <f t="shared" si="3"/>
      </c>
      <c r="P38" s="53">
        <f t="shared" si="4"/>
      </c>
      <c r="Q38" s="52">
        <f t="shared" si="5"/>
      </c>
      <c r="R38" s="51"/>
      <c r="S38" s="50">
        <f t="shared" si="6"/>
      </c>
      <c r="T38" s="49"/>
      <c r="U38"/>
      <c r="V38" s="16"/>
    </row>
    <row r="39" spans="2:22" s="15" customFormat="1" ht="12.75">
      <c r="B39" s="20"/>
      <c r="C39" s="65"/>
      <c r="D39" s="63">
        <f t="shared" si="0"/>
      </c>
      <c r="E39" s="62">
        <f t="shared" si="1"/>
      </c>
      <c r="F39" s="61"/>
      <c r="G39" s="60"/>
      <c r="H39" s="59"/>
      <c r="I39" s="58"/>
      <c r="J39" s="58"/>
      <c r="K39" s="57">
        <f t="shared" si="2"/>
      </c>
      <c r="L39" s="56"/>
      <c r="M39" s="66"/>
      <c r="N39" s="66"/>
      <c r="O39" s="54">
        <f t="shared" si="3"/>
      </c>
      <c r="P39" s="53">
        <f t="shared" si="4"/>
      </c>
      <c r="Q39" s="52">
        <f t="shared" si="5"/>
      </c>
      <c r="R39" s="51"/>
      <c r="S39" s="50">
        <f t="shared" si="6"/>
      </c>
      <c r="T39" s="49"/>
      <c r="U39"/>
      <c r="V39" s="16"/>
    </row>
    <row r="40" spans="2:22" s="15" customFormat="1" ht="12.75">
      <c r="B40" s="20"/>
      <c r="C40" s="65"/>
      <c r="D40" s="63">
        <f t="shared" si="0"/>
      </c>
      <c r="E40" s="62">
        <f t="shared" si="1"/>
      </c>
      <c r="F40" s="61"/>
      <c r="G40" s="60"/>
      <c r="H40" s="59"/>
      <c r="I40" s="58"/>
      <c r="J40" s="58"/>
      <c r="K40" s="57">
        <f t="shared" si="2"/>
      </c>
      <c r="L40" s="56"/>
      <c r="M40" s="66"/>
      <c r="N40" s="66"/>
      <c r="O40" s="54">
        <f t="shared" si="3"/>
      </c>
      <c r="P40" s="53">
        <f t="shared" si="4"/>
      </c>
      <c r="Q40" s="52">
        <f t="shared" si="5"/>
      </c>
      <c r="R40" s="51"/>
      <c r="S40" s="50">
        <f t="shared" si="6"/>
      </c>
      <c r="T40" s="49"/>
      <c r="U40"/>
      <c r="V40" s="16"/>
    </row>
    <row r="41" spans="2:22" s="15" customFormat="1" ht="12.75">
      <c r="B41" s="20"/>
      <c r="C41" s="65"/>
      <c r="D41" s="63">
        <f t="shared" si="0"/>
      </c>
      <c r="E41" s="62">
        <f t="shared" si="1"/>
      </c>
      <c r="F41" s="61"/>
      <c r="G41" s="60"/>
      <c r="H41" s="59"/>
      <c r="I41" s="58"/>
      <c r="J41" s="58"/>
      <c r="K41" s="57">
        <f t="shared" si="2"/>
      </c>
      <c r="L41" s="56"/>
      <c r="M41" s="66"/>
      <c r="N41" s="66"/>
      <c r="O41" s="54">
        <f t="shared" si="3"/>
      </c>
      <c r="P41" s="53">
        <f t="shared" si="4"/>
      </c>
      <c r="Q41" s="52">
        <f t="shared" si="5"/>
      </c>
      <c r="R41" s="51"/>
      <c r="S41" s="50">
        <f t="shared" si="6"/>
      </c>
      <c r="T41" s="49"/>
      <c r="U41"/>
      <c r="V41" s="16"/>
    </row>
    <row r="42" spans="2:22" s="15" customFormat="1" ht="12.75">
      <c r="B42" s="20"/>
      <c r="C42" s="65"/>
      <c r="D42" s="63">
        <f t="shared" si="0"/>
      </c>
      <c r="E42" s="62">
        <f t="shared" si="1"/>
      </c>
      <c r="F42" s="61"/>
      <c r="G42" s="60"/>
      <c r="H42" s="59"/>
      <c r="I42" s="58"/>
      <c r="J42" s="58"/>
      <c r="K42" s="57">
        <f t="shared" si="2"/>
      </c>
      <c r="L42" s="56"/>
      <c r="M42" s="55"/>
      <c r="N42" s="55"/>
      <c r="O42" s="54">
        <f t="shared" si="3"/>
      </c>
      <c r="P42" s="53">
        <f t="shared" si="4"/>
      </c>
      <c r="Q42" s="52">
        <f t="shared" si="5"/>
      </c>
      <c r="R42" s="51"/>
      <c r="S42" s="50">
        <f t="shared" si="6"/>
      </c>
      <c r="T42" s="49"/>
      <c r="U42"/>
      <c r="V42" s="16"/>
    </row>
    <row r="43" spans="2:22" s="15" customFormat="1" ht="12.75">
      <c r="B43" s="20"/>
      <c r="C43" s="65"/>
      <c r="D43" s="63">
        <f t="shared" si="0"/>
      </c>
      <c r="E43" s="62">
        <f t="shared" si="1"/>
      </c>
      <c r="F43" s="61"/>
      <c r="G43" s="60"/>
      <c r="H43" s="59"/>
      <c r="I43" s="58"/>
      <c r="J43" s="58"/>
      <c r="K43" s="57">
        <f t="shared" si="2"/>
      </c>
      <c r="L43" s="56"/>
      <c r="M43" s="55"/>
      <c r="N43" s="55"/>
      <c r="O43" s="54">
        <f t="shared" si="3"/>
      </c>
      <c r="P43" s="53">
        <f t="shared" si="4"/>
      </c>
      <c r="Q43" s="52">
        <f t="shared" si="5"/>
      </c>
      <c r="R43" s="51"/>
      <c r="S43" s="50">
        <f t="shared" si="6"/>
      </c>
      <c r="T43" s="49"/>
      <c r="U43"/>
      <c r="V43" s="16"/>
    </row>
    <row r="44" spans="2:22" s="15" customFormat="1" ht="12.75">
      <c r="B44" s="20"/>
      <c r="C44" s="65"/>
      <c r="D44" s="63">
        <f t="shared" si="0"/>
      </c>
      <c r="E44" s="62">
        <f t="shared" si="1"/>
      </c>
      <c r="F44" s="61"/>
      <c r="G44" s="60"/>
      <c r="H44" s="59"/>
      <c r="I44" s="58"/>
      <c r="J44" s="58"/>
      <c r="K44" s="57">
        <f t="shared" si="2"/>
      </c>
      <c r="L44" s="56"/>
      <c r="M44" s="55"/>
      <c r="N44" s="55"/>
      <c r="O44" s="54">
        <f t="shared" si="3"/>
      </c>
      <c r="P44" s="53">
        <f t="shared" si="4"/>
      </c>
      <c r="Q44" s="52">
        <f t="shared" si="5"/>
      </c>
      <c r="R44" s="51"/>
      <c r="S44" s="50">
        <f t="shared" si="6"/>
      </c>
      <c r="T44" s="49"/>
      <c r="U44"/>
      <c r="V44" s="16"/>
    </row>
    <row r="45" spans="2:22" s="15" customFormat="1" ht="12.75">
      <c r="B45" s="20"/>
      <c r="C45" s="65"/>
      <c r="D45" s="63">
        <f t="shared" si="0"/>
      </c>
      <c r="E45" s="62">
        <f t="shared" si="1"/>
      </c>
      <c r="F45" s="61"/>
      <c r="G45" s="60"/>
      <c r="H45" s="59"/>
      <c r="I45" s="58"/>
      <c r="J45" s="58"/>
      <c r="K45" s="57">
        <f t="shared" si="2"/>
      </c>
      <c r="L45" s="56"/>
      <c r="M45" s="55"/>
      <c r="N45" s="55"/>
      <c r="O45" s="54">
        <f t="shared" si="3"/>
      </c>
      <c r="P45" s="53">
        <f t="shared" si="4"/>
      </c>
      <c r="Q45" s="52">
        <f t="shared" si="5"/>
      </c>
      <c r="R45" s="51"/>
      <c r="S45" s="50">
        <f t="shared" si="6"/>
      </c>
      <c r="T45" s="49"/>
      <c r="U45"/>
      <c r="V45" s="16"/>
    </row>
    <row r="46" spans="2:22" s="15" customFormat="1" ht="12.75">
      <c r="B46" s="20"/>
      <c r="C46" s="65"/>
      <c r="D46" s="63">
        <f t="shared" si="0"/>
      </c>
      <c r="E46" s="62">
        <f t="shared" si="1"/>
      </c>
      <c r="F46" s="61"/>
      <c r="G46" s="60"/>
      <c r="H46" s="59"/>
      <c r="I46" s="58"/>
      <c r="J46" s="58"/>
      <c r="K46" s="57">
        <f t="shared" si="2"/>
      </c>
      <c r="L46" s="56"/>
      <c r="M46" s="55"/>
      <c r="N46" s="55"/>
      <c r="O46" s="54">
        <f t="shared" si="3"/>
      </c>
      <c r="P46" s="53">
        <f t="shared" si="4"/>
      </c>
      <c r="Q46" s="52">
        <f t="shared" si="5"/>
      </c>
      <c r="R46" s="51"/>
      <c r="S46" s="50">
        <f t="shared" si="6"/>
      </c>
      <c r="T46" s="49"/>
      <c r="U46"/>
      <c r="V46" s="16"/>
    </row>
    <row r="47" spans="2:22" s="15" customFormat="1" ht="12.75">
      <c r="B47" s="20"/>
      <c r="C47" s="65"/>
      <c r="D47" s="63">
        <f t="shared" si="0"/>
      </c>
      <c r="E47" s="62">
        <f t="shared" si="1"/>
      </c>
      <c r="F47" s="61"/>
      <c r="G47" s="60"/>
      <c r="H47" s="59"/>
      <c r="I47" s="58"/>
      <c r="J47" s="58"/>
      <c r="K47" s="57">
        <f t="shared" si="2"/>
      </c>
      <c r="L47" s="56"/>
      <c r="M47" s="55"/>
      <c r="N47" s="55"/>
      <c r="O47" s="54">
        <f t="shared" si="3"/>
      </c>
      <c r="P47" s="53">
        <f t="shared" si="4"/>
      </c>
      <c r="Q47" s="52">
        <f t="shared" si="5"/>
      </c>
      <c r="R47" s="51"/>
      <c r="S47" s="50">
        <f t="shared" si="6"/>
      </c>
      <c r="T47" s="49"/>
      <c r="U47"/>
      <c r="V47" s="16"/>
    </row>
    <row r="48" spans="2:22" s="15" customFormat="1" ht="12.75">
      <c r="B48" s="20"/>
      <c r="C48" s="65"/>
      <c r="D48" s="63">
        <f t="shared" si="0"/>
      </c>
      <c r="E48" s="62">
        <f t="shared" si="1"/>
      </c>
      <c r="F48" s="61"/>
      <c r="G48" s="60"/>
      <c r="H48" s="59"/>
      <c r="I48" s="58"/>
      <c r="J48" s="58"/>
      <c r="K48" s="57">
        <f t="shared" si="2"/>
      </c>
      <c r="L48" s="56"/>
      <c r="M48" s="55"/>
      <c r="N48" s="55"/>
      <c r="O48" s="54">
        <f t="shared" si="3"/>
      </c>
      <c r="P48" s="53">
        <f t="shared" si="4"/>
      </c>
      <c r="Q48" s="52">
        <f t="shared" si="5"/>
      </c>
      <c r="R48" s="51"/>
      <c r="S48" s="50">
        <f t="shared" si="6"/>
      </c>
      <c r="T48" s="49"/>
      <c r="U48"/>
      <c r="V48" s="16"/>
    </row>
    <row r="49" spans="2:22" s="15" customFormat="1" ht="12.75">
      <c r="B49" s="20"/>
      <c r="C49" s="65"/>
      <c r="D49" s="63">
        <f t="shared" si="0"/>
      </c>
      <c r="E49" s="62">
        <f t="shared" si="1"/>
      </c>
      <c r="F49" s="61"/>
      <c r="G49" s="60"/>
      <c r="H49" s="59"/>
      <c r="I49" s="58"/>
      <c r="J49" s="58"/>
      <c r="K49" s="57">
        <f t="shared" si="2"/>
      </c>
      <c r="L49" s="56"/>
      <c r="M49" s="55"/>
      <c r="N49" s="55"/>
      <c r="O49" s="54">
        <f t="shared" si="3"/>
      </c>
      <c r="P49" s="53">
        <f t="shared" si="4"/>
      </c>
      <c r="Q49" s="52">
        <f t="shared" si="5"/>
      </c>
      <c r="R49" s="51"/>
      <c r="S49" s="50">
        <f t="shared" si="6"/>
      </c>
      <c r="T49" s="49"/>
      <c r="U49"/>
      <c r="V49" s="16"/>
    </row>
    <row r="50" spans="2:22" s="15" customFormat="1" ht="12.75">
      <c r="B50" s="20"/>
      <c r="C50" s="64"/>
      <c r="D50" s="63">
        <f t="shared" si="0"/>
      </c>
      <c r="E50" s="62">
        <f t="shared" si="1"/>
      </c>
      <c r="F50" s="61"/>
      <c r="G50" s="60"/>
      <c r="H50" s="59"/>
      <c r="I50" s="58"/>
      <c r="J50" s="58"/>
      <c r="K50" s="57">
        <f t="shared" si="2"/>
      </c>
      <c r="L50" s="56"/>
      <c r="M50" s="55"/>
      <c r="N50" s="55"/>
      <c r="O50" s="54">
        <f t="shared" si="3"/>
      </c>
      <c r="P50" s="53">
        <f t="shared" si="4"/>
      </c>
      <c r="Q50" s="52">
        <f t="shared" si="5"/>
      </c>
      <c r="R50" s="51"/>
      <c r="S50" s="50">
        <f t="shared" si="6"/>
      </c>
      <c r="T50" s="49"/>
      <c r="U50"/>
      <c r="V50" s="16"/>
    </row>
    <row r="51" spans="2:22" s="15" customFormat="1" ht="13.5" thickBot="1">
      <c r="B51" s="20"/>
      <c r="C51" s="48"/>
      <c r="D51" s="47"/>
      <c r="E51" s="47"/>
      <c r="F51" s="45"/>
      <c r="G51" s="45"/>
      <c r="H51" s="46"/>
      <c r="I51" s="45"/>
      <c r="J51" s="45"/>
      <c r="K51" s="44"/>
      <c r="L51" s="43"/>
      <c r="M51" s="42"/>
      <c r="N51" s="42"/>
      <c r="O51" s="41"/>
      <c r="P51" s="40"/>
      <c r="Q51" s="40"/>
      <c r="R51" s="39"/>
      <c r="S51" s="38"/>
      <c r="T51" s="33"/>
      <c r="U51"/>
      <c r="V51" s="16"/>
    </row>
    <row r="52" spans="2:22" s="15" customFormat="1" ht="17.25" thickBot="1" thickTop="1">
      <c r="B52" s="20"/>
      <c r="C52" s="33"/>
      <c r="D52" s="33"/>
      <c r="E52" s="33"/>
      <c r="F52" s="33"/>
      <c r="G52" s="33"/>
      <c r="H52" s="33"/>
      <c r="I52" s="33"/>
      <c r="J52" s="33"/>
      <c r="K52" s="37">
        <f>SUM(K23:K51)</f>
        <v>24434.2</v>
      </c>
      <c r="L52" s="35"/>
      <c r="M52" s="35"/>
      <c r="N52" s="33"/>
      <c r="O52" s="34"/>
      <c r="P52" s="33"/>
      <c r="Q52" s="37">
        <f>SUM(Q23:Q51)</f>
        <v>48868.4</v>
      </c>
      <c r="R52" s="32"/>
      <c r="S52" s="36">
        <f>SUM(S23:S50)</f>
        <v>73302.59999999999</v>
      </c>
      <c r="T52" s="33"/>
      <c r="U52"/>
      <c r="V52" s="16"/>
    </row>
    <row r="53" spans="2:22" s="15" customFormat="1" ht="16.5" thickTop="1">
      <c r="B53" s="20"/>
      <c r="C53" s="33"/>
      <c r="D53" s="33"/>
      <c r="E53" s="33"/>
      <c r="F53" s="33"/>
      <c r="G53" s="33"/>
      <c r="H53" s="33"/>
      <c r="I53" s="33"/>
      <c r="J53" s="33"/>
      <c r="K53" s="32"/>
      <c r="L53" s="35"/>
      <c r="M53" s="35"/>
      <c r="N53" s="33"/>
      <c r="O53" s="34"/>
      <c r="P53" s="33"/>
      <c r="Q53" s="33"/>
      <c r="R53" s="33"/>
      <c r="S53" s="32"/>
      <c r="T53" s="33"/>
      <c r="U53" s="32"/>
      <c r="V53" s="16"/>
    </row>
    <row r="54" spans="2:22" s="15" customFormat="1" ht="23.25" customHeight="1" thickBot="1">
      <c r="B54" s="20"/>
      <c r="C54" s="17"/>
      <c r="D54" s="17"/>
      <c r="E54" s="17"/>
      <c r="F54" s="17"/>
      <c r="G54" s="17"/>
      <c r="H54" s="17"/>
      <c r="I54" s="17"/>
      <c r="J54" s="17"/>
      <c r="K54" s="19"/>
      <c r="L54" s="19"/>
      <c r="M54" s="19"/>
      <c r="N54" s="17"/>
      <c r="O54" s="18"/>
      <c r="P54" s="17"/>
      <c r="Q54" s="17"/>
      <c r="R54" s="17"/>
      <c r="S54" s="31"/>
      <c r="T54" s="17"/>
      <c r="U54" s="17"/>
      <c r="V54" s="16"/>
    </row>
    <row r="55" spans="2:22" s="22" customFormat="1" ht="24.75" thickBot="1" thickTop="1">
      <c r="B55" s="30"/>
      <c r="C55" s="24"/>
      <c r="D55" s="24"/>
      <c r="E55" s="24"/>
      <c r="F55" s="24"/>
      <c r="G55" s="24"/>
      <c r="H55" s="29" t="s">
        <v>13</v>
      </c>
      <c r="I55" s="28"/>
      <c r="J55" s="155">
        <f>+S52</f>
        <v>73302.59999999999</v>
      </c>
      <c r="K55" s="156"/>
      <c r="L55" s="27"/>
      <c r="M55" s="27"/>
      <c r="N55" s="24"/>
      <c r="O55" s="26"/>
      <c r="P55" s="24"/>
      <c r="Q55" s="25"/>
      <c r="R55" s="25"/>
      <c r="S55" s="24"/>
      <c r="T55" s="24"/>
      <c r="U55" s="24"/>
      <c r="V55" s="23"/>
    </row>
    <row r="56" spans="2:22" s="15" customFormat="1" ht="23.25" customHeight="1" thickTop="1">
      <c r="B56" s="20"/>
      <c r="C56" s="17"/>
      <c r="D56" s="17"/>
      <c r="E56" s="17"/>
      <c r="F56" s="17"/>
      <c r="G56" s="17"/>
      <c r="H56" s="17"/>
      <c r="I56" s="17"/>
      <c r="J56" s="17"/>
      <c r="K56" s="19"/>
      <c r="L56" s="19"/>
      <c r="M56" s="19"/>
      <c r="N56" s="17"/>
      <c r="O56" s="18"/>
      <c r="P56" s="17"/>
      <c r="Q56" s="17"/>
      <c r="R56" s="17"/>
      <c r="S56" s="17"/>
      <c r="T56" s="17"/>
      <c r="U56" s="17"/>
      <c r="V56" s="16"/>
    </row>
    <row r="57" spans="2:22" s="15" customFormat="1" ht="23.25" customHeight="1">
      <c r="B57" s="20"/>
      <c r="C57" s="17"/>
      <c r="D57" s="17"/>
      <c r="E57" s="17"/>
      <c r="F57" s="17"/>
      <c r="G57" s="17"/>
      <c r="H57" s="17"/>
      <c r="I57" s="17"/>
      <c r="J57" s="17"/>
      <c r="K57" s="19"/>
      <c r="L57" s="19"/>
      <c r="M57" s="19"/>
      <c r="N57" s="17"/>
      <c r="O57" s="18"/>
      <c r="P57" s="17"/>
      <c r="Q57" s="21"/>
      <c r="R57" s="21"/>
      <c r="S57" s="17"/>
      <c r="T57" s="17"/>
      <c r="U57" s="17"/>
      <c r="V57" s="16"/>
    </row>
    <row r="58" spans="2:22" s="15" customFormat="1" ht="14.25" customHeight="1">
      <c r="B58" s="20"/>
      <c r="C58" s="10" t="s">
        <v>12</v>
      </c>
      <c r="D58" s="9" t="s">
        <v>11</v>
      </c>
      <c r="E58" s="17"/>
      <c r="F58" s="17"/>
      <c r="G58" s="17"/>
      <c r="H58" s="17"/>
      <c r="I58" s="10"/>
      <c r="J58" s="10"/>
      <c r="K58" s="9"/>
      <c r="L58" s="19"/>
      <c r="M58" s="19"/>
      <c r="N58" s="17"/>
      <c r="O58" s="18"/>
      <c r="P58" s="17"/>
      <c r="Q58" s="17"/>
      <c r="R58" s="17"/>
      <c r="S58" s="17"/>
      <c r="T58" s="17"/>
      <c r="U58" s="17"/>
      <c r="V58" s="16"/>
    </row>
    <row r="59" spans="2:22" s="7" customFormat="1" ht="13.5">
      <c r="B59" s="13"/>
      <c r="C59" s="10" t="s">
        <v>10</v>
      </c>
      <c r="D59" s="9" t="s">
        <v>9</v>
      </c>
      <c r="E59" s="9"/>
      <c r="F59" s="9"/>
      <c r="I59" s="10"/>
      <c r="J59" s="10"/>
      <c r="K59" s="9"/>
      <c r="L59" s="9"/>
      <c r="M59" s="9"/>
      <c r="N59" s="9"/>
      <c r="O59" s="14"/>
      <c r="P59" s="9"/>
      <c r="Q59" s="9"/>
      <c r="R59" s="9"/>
      <c r="S59" s="9"/>
      <c r="T59" s="9"/>
      <c r="U59" s="9"/>
      <c r="V59" s="8"/>
    </row>
    <row r="60" spans="2:22" s="7" customFormat="1" ht="13.5">
      <c r="B60" s="13"/>
      <c r="C60" s="10" t="s">
        <v>8</v>
      </c>
      <c r="D60" s="9" t="s">
        <v>7</v>
      </c>
      <c r="E60" s="9"/>
      <c r="F60" s="9"/>
      <c r="I60" s="10"/>
      <c r="J60" s="10"/>
      <c r="K60" s="9"/>
      <c r="L60" s="9"/>
      <c r="M60" s="9"/>
      <c r="N60" s="9"/>
      <c r="O60" s="14"/>
      <c r="P60" s="9"/>
      <c r="Q60" s="9"/>
      <c r="R60" s="9"/>
      <c r="S60" s="9"/>
      <c r="T60" s="9"/>
      <c r="U60" s="9"/>
      <c r="V60" s="8"/>
    </row>
    <row r="61" spans="2:22" s="7" customFormat="1" ht="13.5">
      <c r="B61" s="13"/>
      <c r="C61" s="12" t="s">
        <v>6</v>
      </c>
      <c r="D61" s="11" t="s">
        <v>5</v>
      </c>
      <c r="E61" s="9"/>
      <c r="F61" s="9"/>
      <c r="I61" s="10" t="s">
        <v>0</v>
      </c>
      <c r="J61" s="10" t="s">
        <v>4</v>
      </c>
      <c r="K61" s="9" t="s">
        <v>3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8"/>
    </row>
    <row r="62" spans="2:22" s="7" customFormat="1" ht="13.5">
      <c r="B62" s="13"/>
      <c r="C62" s="12" t="s">
        <v>2</v>
      </c>
      <c r="D62" s="11" t="s">
        <v>1</v>
      </c>
      <c r="E62" s="9"/>
      <c r="F62" s="9"/>
      <c r="I62" s="10"/>
      <c r="J62" s="10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8"/>
    </row>
    <row r="63" spans="2:22" s="7" customFormat="1" ht="13.5">
      <c r="B63" s="13"/>
      <c r="E63" s="9"/>
      <c r="F63" s="9"/>
      <c r="I63" s="10"/>
      <c r="J63" s="12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8"/>
    </row>
    <row r="64" spans="2:22" s="7" customFormat="1" ht="13.5">
      <c r="B64" s="13"/>
      <c r="C64" s="12"/>
      <c r="D64" s="11"/>
      <c r="E64" s="9"/>
      <c r="F64" s="9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8"/>
    </row>
    <row r="65" spans="2:22" s="3" customFormat="1" ht="16.5" thickBot="1"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"/>
    </row>
    <row r="66" ht="13.5" thickTop="1"/>
    <row r="72" spans="10:15" ht="12.75">
      <c r="J72" s="2"/>
      <c r="N72" s="2"/>
      <c r="O72" s="2"/>
    </row>
  </sheetData>
  <sheetProtection/>
  <mergeCells count="3">
    <mergeCell ref="C20:K20"/>
    <mergeCell ref="M20:S20"/>
    <mergeCell ref="J55:K55"/>
  </mergeCells>
  <printOptions/>
  <pageMargins left="0.7480314960629921" right="0.7480314960629921" top="0.35433070866141736" bottom="0.5511811023622047" header="0" footer="0.2755905511811024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rroldan</dc:creator>
  <cp:keywords/>
  <dc:description/>
  <cp:lastModifiedBy>Hilda Antunez</cp:lastModifiedBy>
  <cp:lastPrinted>2017-01-18T14:21:21Z</cp:lastPrinted>
  <dcterms:created xsi:type="dcterms:W3CDTF">2015-08-19T14:46:52Z</dcterms:created>
  <dcterms:modified xsi:type="dcterms:W3CDTF">2017-02-03T14:20:33Z</dcterms:modified>
  <cp:category/>
  <cp:version/>
  <cp:contentType/>
  <cp:contentStatus/>
</cp:coreProperties>
</file>