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54" activeTab="0"/>
  </bookViews>
  <sheets>
    <sheet name="TOT-0514" sheetId="1" r:id="rId1"/>
    <sheet name="LI-IV-05 (1)" sheetId="2" r:id="rId2"/>
  </sheets>
  <definedNames>
    <definedName name="_xlnm.Print_Area" localSheetId="0">'TOT-0514'!$A$1:$L$52</definedName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LINEASTI">[0]!LINEASTI</definedName>
    <definedName name="NAME_L">[0]!NAME_L</definedName>
    <definedName name="NAME_L_TI">[0]!NAME_L_TI</definedName>
    <definedName name="TRAN">[0]!TRAN</definedName>
    <definedName name="TRANSNOA">[0]!TRANSNOA</definedName>
    <definedName name="TRANSPA">[0]!TRANSPA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<sst xmlns="http://schemas.openxmlformats.org/spreadsheetml/2006/main" count="82" uniqueCount="72">
  <si>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</si>
  <si>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</si>
  <si>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</si>
  <si>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</si>
  <si>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</si>
  <si>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</si>
  <si>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</si>
  <si>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</si>
  <si>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IV LINEA</t>
  </si>
  <si>
    <t>Transportista Independiente INTESAR S.A. 3</t>
  </si>
  <si>
    <t>2.-</t>
  </si>
  <si>
    <t>CONEXIÓN</t>
  </si>
  <si>
    <t>Transformación</t>
  </si>
  <si>
    <t>Transportista Independiente TIBA S.A.</t>
  </si>
  <si>
    <t>Salidas</t>
  </si>
  <si>
    <t>Equipamiento del Mercosur CTM S.A.</t>
  </si>
  <si>
    <t>Transportista Independiene L.I.M.S.A.</t>
  </si>
  <si>
    <t>3.-</t>
  </si>
  <si>
    <t>POTENCIA REACTIVA</t>
  </si>
  <si>
    <t>4.-</t>
  </si>
  <si>
    <t>SUPERVISIÓN</t>
  </si>
  <si>
    <t>Equipamiento del Mercosur CTM</t>
  </si>
  <si>
    <t>Transportista Independiente LIMSA</t>
  </si>
  <si>
    <t xml:space="preserve">TOTAL </t>
  </si>
  <si>
    <t>SISTEMA DE TRANSPORTE DE ENERGÍA ELÉCTRICA EN ALTA TENSIÓN - TRANSENER S.A.</t>
  </si>
  <si>
    <t>1.- LÍNEAS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</si>
  <si>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</si>
  <si>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</si>
  <si>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</si>
  <si>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</si>
  <si>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</si>
  <si>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</si>
  <si>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</si>
  <si>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</si>
  <si>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</si>
  <si>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</si>
  <si>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</si>
  <si>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</si>
  <si>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</si>
  <si>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</si>
  <si>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</si>
  <si>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</si>
  <si>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</si>
  <si>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</si>
  <si>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</si>
  <si>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</si>
  <si>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</si>
  <si>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</si>
  <si>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</si>
  <si>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</si>
  <si>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</si>
  <si>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1.6.- IV LINEA</t>
  </si>
  <si>
    <t>SI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</si>
  <si>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</si>
  <si>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</si>
  <si>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Desde el 01 al 31 de mayo de 2014</t>
  </si>
  <si>
    <t>F</t>
  </si>
  <si>
    <t>BAHIA BLANCA - CHOELE CHOEL 2</t>
  </si>
  <si>
    <t>Transp. Indep. L.I.T.S.A. Transf. Salto Grande</t>
  </si>
  <si>
    <t>Transp. Indep. LITSA  Transf. Salto grande</t>
  </si>
  <si>
    <t>Transp. Indep.ET Transf. ESPERANZA</t>
  </si>
  <si>
    <t>Transp. Indep. TRANSPORTEL Recreo La Rioja</t>
  </si>
  <si>
    <t>4.4.-</t>
  </si>
  <si>
    <t>Valores remuneratorios según Convenio de Renovación - Nota ENRE Nº 111536</t>
  </si>
  <si>
    <t>F - FORZADA</t>
  </si>
  <si>
    <t>TOTAL DE PENALIZACIONES A APLICAR</t>
  </si>
  <si>
    <t>1.1.1.- Atentado</t>
  </si>
  <si>
    <t>Res. ENRE 091/15</t>
  </si>
  <si>
    <t>Recurso</t>
  </si>
  <si>
    <t>Diferencia</t>
  </si>
  <si>
    <t>B</t>
  </si>
  <si>
    <t>ANEXO V al Memorándum D.T.E.E. N°     654      /2015                           .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</si>
</sst>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</numFmts>
  <fonts count="9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89" fillId="20" borderId="6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0" fontId="85" fillId="0" borderId="8" applyNumberFormat="0" applyFill="0" applyAlignment="0" applyProtection="0"/>
    <xf numFmtId="0" fontId="94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8" fillId="0" borderId="0" xfId="56" applyFont="1" quotePrefix="1">
      <alignment/>
      <protection/>
    </xf>
    <xf numFmtId="0" fontId="9" fillId="0" borderId="0" xfId="56" applyFont="1" applyAlignment="1">
      <alignment horizontal="centerContinuous"/>
      <protection/>
    </xf>
    <xf numFmtId="0" fontId="8" fillId="0" borderId="0" xfId="56" applyFont="1">
      <alignment/>
      <protection/>
    </xf>
    <xf numFmtId="0" fontId="10" fillId="0" borderId="0" xfId="56" applyFont="1" applyBorder="1">
      <alignment/>
      <protection/>
    </xf>
    <xf numFmtId="0" fontId="11" fillId="0" borderId="0" xfId="56" applyFont="1" applyAlignment="1">
      <alignment horizontal="right" vertical="top"/>
      <protection/>
    </xf>
    <xf numFmtId="0" fontId="12" fillId="0" borderId="0" xfId="56" applyFont="1" applyAlignment="1">
      <alignment horizontal="centerContinuous"/>
      <protection/>
    </xf>
    <xf numFmtId="0" fontId="8" fillId="0" borderId="0" xfId="56" applyFont="1" applyAlignment="1">
      <alignment horizontal="centerContinuous"/>
      <protection/>
    </xf>
    <xf numFmtId="0" fontId="13" fillId="0" borderId="0" xfId="56" applyFont="1">
      <alignment/>
      <protection/>
    </xf>
    <xf numFmtId="0" fontId="3" fillId="0" borderId="0" xfId="56">
      <alignment/>
      <protection/>
    </xf>
    <xf numFmtId="0" fontId="13" fillId="0" borderId="0" xfId="56" applyFont="1" applyAlignment="1">
      <alignment horizontal="centerContinuous"/>
      <protection/>
    </xf>
    <xf numFmtId="0" fontId="13" fillId="0" borderId="0" xfId="56" applyFont="1" applyBorder="1">
      <alignment/>
      <protection/>
    </xf>
    <xf numFmtId="0" fontId="6" fillId="0" borderId="0" xfId="56" applyFont="1" applyFill="1" applyBorder="1" applyAlignment="1" applyProtection="1">
      <alignment horizontal="centerContinuous"/>
      <protection/>
    </xf>
    <xf numFmtId="0" fontId="14" fillId="0" borderId="0" xfId="56" applyNumberFormat="1" applyFont="1" applyAlignment="1">
      <alignment horizontal="left"/>
      <protection/>
    </xf>
    <xf numFmtId="0" fontId="14" fillId="0" borderId="0" xfId="56" applyFont="1">
      <alignment/>
      <protection/>
    </xf>
    <xf numFmtId="0" fontId="14" fillId="0" borderId="0" xfId="56" applyFont="1" applyBorder="1">
      <alignment/>
      <protection/>
    </xf>
    <xf numFmtId="0" fontId="15" fillId="0" borderId="0" xfId="56" applyFont="1" applyFill="1" applyBorder="1" applyAlignment="1" applyProtection="1">
      <alignment horizontal="left"/>
      <protection/>
    </xf>
    <xf numFmtId="0" fontId="8" fillId="0" borderId="0" xfId="56" applyFont="1" applyBorder="1">
      <alignment/>
      <protection/>
    </xf>
    <xf numFmtId="0" fontId="16" fillId="0" borderId="0" xfId="56" applyFont="1">
      <alignment/>
      <protection/>
    </xf>
    <xf numFmtId="0" fontId="17" fillId="0" borderId="0" xfId="56" applyFont="1" applyBorder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16" fillId="0" borderId="0" xfId="56" applyFont="1" applyAlignment="1">
      <alignment horizontal="centerContinuous"/>
      <protection/>
    </xf>
    <xf numFmtId="0" fontId="16" fillId="0" borderId="0" xfId="56" applyFont="1" applyBorder="1" applyAlignment="1">
      <alignment horizontal="centerContinuous"/>
      <protection/>
    </xf>
    <xf numFmtId="0" fontId="16" fillId="0" borderId="0" xfId="56" applyFont="1" applyBorder="1">
      <alignment/>
      <protection/>
    </xf>
    <xf numFmtId="0" fontId="19" fillId="0" borderId="0" xfId="56" applyFont="1">
      <alignment/>
      <protection/>
    </xf>
    <xf numFmtId="0" fontId="3" fillId="0" borderId="0" xfId="56" applyAlignment="1">
      <alignment horizontal="centerContinuous"/>
      <protection/>
    </xf>
    <xf numFmtId="0" fontId="20" fillId="0" borderId="0" xfId="56" applyFont="1" applyAlignment="1">
      <alignment horizontal="centerContinuous"/>
      <protection/>
    </xf>
    <xf numFmtId="0" fontId="21" fillId="0" borderId="0" xfId="56" applyFont="1">
      <alignment/>
      <protection/>
    </xf>
    <xf numFmtId="0" fontId="22" fillId="0" borderId="0" xfId="56" applyFont="1" applyBorder="1">
      <alignment/>
      <protection/>
    </xf>
    <xf numFmtId="0" fontId="21" fillId="0" borderId="0" xfId="56" applyFont="1" applyBorder="1">
      <alignment/>
      <protection/>
    </xf>
    <xf numFmtId="0" fontId="21" fillId="0" borderId="10" xfId="56" applyFont="1" applyBorder="1">
      <alignment/>
      <protection/>
    </xf>
    <xf numFmtId="0" fontId="21" fillId="0" borderId="11" xfId="56" applyFont="1" applyBorder="1">
      <alignment/>
      <protection/>
    </xf>
    <xf numFmtId="182" fontId="21" fillId="0" borderId="11" xfId="56" applyNumberFormat="1" applyFont="1" applyBorder="1">
      <alignment/>
      <protection/>
    </xf>
    <xf numFmtId="0" fontId="21" fillId="0" borderId="12" xfId="56" applyFont="1" applyBorder="1">
      <alignment/>
      <protection/>
    </xf>
    <xf numFmtId="0" fontId="23" fillId="0" borderId="0" xfId="56" applyFont="1">
      <alignment/>
      <protection/>
    </xf>
    <xf numFmtId="0" fontId="24" fillId="0" borderId="13" xfId="56" applyFont="1" applyBorder="1" applyAlignment="1">
      <alignment horizontal="centerContinuous"/>
      <protection/>
    </xf>
    <xf numFmtId="0" fontId="3" fillId="0" borderId="0" xfId="56" applyNumberFormat="1" applyAlignment="1">
      <alignment horizontal="centerContinuous"/>
      <protection/>
    </xf>
    <xf numFmtId="0" fontId="23" fillId="0" borderId="0" xfId="56" applyNumberFormat="1" applyFont="1" applyAlignment="1">
      <alignment horizontal="centerContinuous"/>
      <protection/>
    </xf>
    <xf numFmtId="182" fontId="24" fillId="0" borderId="0" xfId="56" applyNumberFormat="1" applyFont="1" applyBorder="1" applyAlignment="1">
      <alignment horizontal="centerContinuous"/>
      <protection/>
    </xf>
    <xf numFmtId="0" fontId="24" fillId="0" borderId="0" xfId="56" applyFont="1" applyBorder="1" applyAlignment="1">
      <alignment horizontal="centerContinuous"/>
      <protection/>
    </xf>
    <xf numFmtId="0" fontId="23" fillId="0" borderId="0" xfId="56" applyFont="1" applyBorder="1" applyAlignment="1">
      <alignment horizontal="centerContinuous"/>
      <protection/>
    </xf>
    <xf numFmtId="0" fontId="23" fillId="0" borderId="14" xfId="56" applyFont="1" applyBorder="1" applyAlignment="1">
      <alignment horizontal="centerContinuous"/>
      <protection/>
    </xf>
    <xf numFmtId="0" fontId="23" fillId="0" borderId="0" xfId="56" applyFont="1" applyBorder="1">
      <alignment/>
      <protection/>
    </xf>
    <xf numFmtId="0" fontId="23" fillId="0" borderId="13" xfId="56" applyFont="1" applyBorder="1">
      <alignment/>
      <protection/>
    </xf>
    <xf numFmtId="0" fontId="10" fillId="0" borderId="0" xfId="56" applyNumberFormat="1" applyFont="1" applyBorder="1" applyAlignment="1">
      <alignment horizontal="right"/>
      <protection/>
    </xf>
    <xf numFmtId="181" fontId="10" fillId="0" borderId="0" xfId="56" applyNumberFormat="1" applyFont="1" applyBorder="1" applyAlignment="1">
      <alignment horizontal="right"/>
      <protection/>
    </xf>
    <xf numFmtId="182" fontId="23" fillId="0" borderId="0" xfId="56" applyNumberFormat="1" applyFont="1" applyBorder="1">
      <alignment/>
      <protection/>
    </xf>
    <xf numFmtId="0" fontId="24" fillId="0" borderId="0" xfId="56" applyFont="1" applyBorder="1">
      <alignment/>
      <protection/>
    </xf>
    <xf numFmtId="0" fontId="23" fillId="0" borderId="14" xfId="56" applyFont="1" applyBorder="1">
      <alignment/>
      <protection/>
    </xf>
    <xf numFmtId="0" fontId="10" fillId="0" borderId="0" xfId="56" applyNumberFormat="1" applyFont="1" applyBorder="1" applyAlignment="1">
      <alignment horizontal="right"/>
      <protection/>
    </xf>
    <xf numFmtId="7" fontId="10" fillId="0" borderId="0" xfId="56" applyNumberFormat="1" applyFont="1" applyBorder="1" applyAlignment="1">
      <alignment horizontal="right"/>
      <protection/>
    </xf>
    <xf numFmtId="182" fontId="10" fillId="0" borderId="0" xfId="56" applyNumberFormat="1" applyFont="1" applyBorder="1">
      <alignment/>
      <protection/>
    </xf>
    <xf numFmtId="182" fontId="10" fillId="0" borderId="0" xfId="56" applyNumberFormat="1" applyFont="1" applyBorder="1">
      <alignment/>
      <protection/>
    </xf>
    <xf numFmtId="0" fontId="24" fillId="0" borderId="0" xfId="56" applyFont="1" applyBorder="1">
      <alignment/>
      <protection/>
    </xf>
    <xf numFmtId="7" fontId="10" fillId="0" borderId="0" xfId="56" applyNumberFormat="1" applyFont="1" applyBorder="1" applyAlignment="1">
      <alignment horizontal="right"/>
      <protection/>
    </xf>
    <xf numFmtId="0" fontId="13" fillId="0" borderId="13" xfId="56" applyFont="1" applyBorder="1">
      <alignment/>
      <protection/>
    </xf>
    <xf numFmtId="0" fontId="5" fillId="0" borderId="0" xfId="56" applyNumberFormat="1" applyFont="1" applyBorder="1" applyAlignment="1">
      <alignment horizontal="right"/>
      <protection/>
    </xf>
    <xf numFmtId="182" fontId="13" fillId="0" borderId="0" xfId="56" applyNumberFormat="1" applyFont="1" applyBorder="1">
      <alignment/>
      <protection/>
    </xf>
    <xf numFmtId="0" fontId="25" fillId="0" borderId="0" xfId="56" applyFont="1" applyBorder="1">
      <alignment/>
      <protection/>
    </xf>
    <xf numFmtId="7" fontId="5" fillId="0" borderId="0" xfId="56" applyNumberFormat="1" applyFont="1" applyBorder="1" applyAlignment="1">
      <alignment horizontal="right"/>
      <protection/>
    </xf>
    <xf numFmtId="0" fontId="13" fillId="0" borderId="14" xfId="56" applyFont="1" applyBorder="1">
      <alignment/>
      <protection/>
    </xf>
    <xf numFmtId="181" fontId="10" fillId="0" borderId="0" xfId="56" applyNumberFormat="1" applyFont="1" applyBorder="1" applyAlignment="1">
      <alignment horizontal="left"/>
      <protection/>
    </xf>
    <xf numFmtId="182" fontId="23" fillId="0" borderId="0" xfId="56" applyNumberFormat="1" applyFont="1" applyBorder="1">
      <alignment/>
      <protection/>
    </xf>
    <xf numFmtId="182" fontId="10" fillId="0" borderId="0" xfId="56" applyNumberFormat="1" applyFont="1" applyBorder="1" applyAlignment="1">
      <alignment horizontal="right"/>
      <protection/>
    </xf>
    <xf numFmtId="0" fontId="10" fillId="0" borderId="0" xfId="56" applyFont="1" applyBorder="1">
      <alignment/>
      <protection/>
    </xf>
    <xf numFmtId="182" fontId="10" fillId="0" borderId="0" xfId="56" applyNumberFormat="1" applyFont="1" applyBorder="1" applyAlignment="1">
      <alignment horizontal="right"/>
      <protection/>
    </xf>
    <xf numFmtId="182" fontId="13" fillId="0" borderId="0" xfId="56" applyNumberFormat="1" applyFont="1" applyBorder="1">
      <alignment/>
      <protection/>
    </xf>
    <xf numFmtId="0" fontId="25" fillId="0" borderId="0" xfId="56" applyFont="1" applyBorder="1">
      <alignment/>
      <protection/>
    </xf>
    <xf numFmtId="7" fontId="5" fillId="0" borderId="0" xfId="56" applyNumberFormat="1" applyFont="1" applyBorder="1" applyAlignment="1">
      <alignment horizontal="right"/>
      <protection/>
    </xf>
    <xf numFmtId="0" fontId="26" fillId="0" borderId="0" xfId="56" applyFont="1" applyBorder="1">
      <alignment/>
      <protection/>
    </xf>
    <xf numFmtId="7" fontId="10" fillId="0" borderId="0" xfId="56" applyNumberFormat="1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28" fillId="0" borderId="0" xfId="56" applyFont="1">
      <alignment/>
      <protection/>
    </xf>
    <xf numFmtId="0" fontId="21" fillId="0" borderId="15" xfId="56" applyFont="1" applyBorder="1">
      <alignment/>
      <protection/>
    </xf>
    <xf numFmtId="0" fontId="21" fillId="0" borderId="16" xfId="56" applyNumberFormat="1" applyFont="1" applyBorder="1">
      <alignment/>
      <protection/>
    </xf>
    <xf numFmtId="0" fontId="21" fillId="0" borderId="16" xfId="56" applyFont="1" applyBorder="1">
      <alignment/>
      <protection/>
    </xf>
    <xf numFmtId="0" fontId="21" fillId="0" borderId="17" xfId="56" applyFont="1" applyBorder="1">
      <alignment/>
      <protection/>
    </xf>
    <xf numFmtId="0" fontId="21" fillId="0" borderId="0" xfId="56" applyFont="1" applyFill="1" applyBorder="1">
      <alignment/>
      <protection/>
    </xf>
    <xf numFmtId="4" fontId="21" fillId="0" borderId="0" xfId="56" applyNumberFormat="1" applyFont="1" applyFill="1" applyBorder="1">
      <alignment/>
      <protection/>
    </xf>
    <xf numFmtId="7" fontId="21" fillId="0" borderId="0" xfId="56" applyNumberFormat="1" applyFont="1" applyBorder="1">
      <alignment/>
      <protection/>
    </xf>
    <xf numFmtId="168" fontId="21" fillId="0" borderId="0" xfId="56" applyNumberFormat="1" applyFont="1" applyBorder="1" applyAlignment="1">
      <alignment horizontal="center"/>
      <protection/>
    </xf>
    <xf numFmtId="0" fontId="13" fillId="0" borderId="0" xfId="56" applyFont="1" applyFill="1" applyBorder="1">
      <alignment/>
      <protection/>
    </xf>
    <xf numFmtId="4" fontId="13" fillId="0" borderId="0" xfId="56" applyNumberFormat="1" applyFont="1" applyFill="1" applyBorder="1">
      <alignment/>
      <protection/>
    </xf>
    <xf numFmtId="0" fontId="13" fillId="0" borderId="0" xfId="56" applyFont="1" applyBorder="1" applyAlignment="1">
      <alignment horizontal="center"/>
      <protection/>
    </xf>
    <xf numFmtId="4" fontId="13" fillId="0" borderId="0" xfId="56" applyNumberFormat="1" applyFont="1" applyBorder="1">
      <alignment/>
      <protection/>
    </xf>
    <xf numFmtId="4" fontId="5" fillId="0" borderId="0" xfId="56" applyNumberFormat="1" applyFont="1" applyBorder="1" applyAlignment="1">
      <alignment horizontal="center"/>
      <protection/>
    </xf>
    <xf numFmtId="0" fontId="8" fillId="0" borderId="0" xfId="56" applyFont="1" applyFill="1">
      <alignment/>
      <protection/>
    </xf>
    <xf numFmtId="0" fontId="13" fillId="0" borderId="0" xfId="56" applyFont="1" applyFill="1">
      <alignment/>
      <protection/>
    </xf>
    <xf numFmtId="0" fontId="14" fillId="0" borderId="0" xfId="56" applyFont="1" applyAlignment="1">
      <alignment horizontal="centerContinuous"/>
      <protection/>
    </xf>
    <xf numFmtId="0" fontId="13" fillId="0" borderId="10" xfId="56" applyFont="1" applyBorder="1">
      <alignment/>
      <protection/>
    </xf>
    <xf numFmtId="0" fontId="13" fillId="0" borderId="11" xfId="56" applyFont="1" applyBorder="1">
      <alignment/>
      <protection/>
    </xf>
    <xf numFmtId="0" fontId="13" fillId="0" borderId="11" xfId="56" applyFont="1" applyBorder="1" applyAlignment="1" applyProtection="1">
      <alignment horizontal="left"/>
      <protection/>
    </xf>
    <xf numFmtId="0" fontId="13" fillId="0" borderId="12" xfId="56" applyFont="1" applyFill="1" applyBorder="1">
      <alignment/>
      <protection/>
    </xf>
    <xf numFmtId="0" fontId="16" fillId="0" borderId="13" xfId="56" applyFont="1" applyBorder="1">
      <alignment/>
      <protection/>
    </xf>
    <xf numFmtId="0" fontId="20" fillId="0" borderId="0" xfId="56" applyFont="1" applyBorder="1" applyAlignment="1">
      <alignment horizontal="left"/>
      <protection/>
    </xf>
    <xf numFmtId="0" fontId="20" fillId="0" borderId="0" xfId="56" applyFont="1" applyBorder="1">
      <alignment/>
      <protection/>
    </xf>
    <xf numFmtId="0" fontId="16" fillId="0" borderId="14" xfId="56" applyFont="1" applyFill="1" applyBorder="1">
      <alignment/>
      <protection/>
    </xf>
    <xf numFmtId="0" fontId="13" fillId="0" borderId="14" xfId="56" applyFont="1" applyFill="1" applyBorder="1">
      <alignment/>
      <protection/>
    </xf>
    <xf numFmtId="0" fontId="13" fillId="0" borderId="0" xfId="56" applyFont="1" applyBorder="1" applyProtection="1">
      <alignment/>
      <protection/>
    </xf>
    <xf numFmtId="0" fontId="24" fillId="0" borderId="0" xfId="56" applyFont="1" applyAlignment="1">
      <alignment horizontal="centerContinuous"/>
      <protection/>
    </xf>
    <xf numFmtId="0" fontId="24" fillId="0" borderId="14" xfId="56" applyFont="1" applyFill="1" applyBorder="1" applyAlignment="1">
      <alignment horizontal="centerContinuous"/>
      <protection/>
    </xf>
    <xf numFmtId="0" fontId="25" fillId="0" borderId="0" xfId="56" applyFont="1" applyBorder="1" applyAlignment="1">
      <alignment horizontal="left"/>
      <protection/>
    </xf>
    <xf numFmtId="0" fontId="3" fillId="0" borderId="18" xfId="56" applyFont="1" applyBorder="1" applyAlignment="1" applyProtection="1">
      <alignment horizontal="center"/>
      <protection/>
    </xf>
    <xf numFmtId="174" fontId="0" fillId="0" borderId="18" xfId="56" applyNumberFormat="1" applyFont="1" applyBorder="1" applyAlignment="1">
      <alignment horizontal="centerContinuous"/>
      <protection/>
    </xf>
    <xf numFmtId="0" fontId="3" fillId="0" borderId="19" xfId="56" applyBorder="1" applyAlignment="1">
      <alignment horizontal="centerContinuous"/>
      <protection/>
    </xf>
    <xf numFmtId="0" fontId="3" fillId="0" borderId="0" xfId="56" applyFont="1" applyBorder="1" applyAlignment="1" applyProtection="1">
      <alignment horizontal="center"/>
      <protection/>
    </xf>
    <xf numFmtId="174" fontId="3" fillId="0" borderId="0" xfId="56" applyNumberFormat="1" applyFont="1" applyBorder="1" applyAlignment="1">
      <alignment horizontal="centerContinuous"/>
      <protection/>
    </xf>
    <xf numFmtId="22" fontId="13" fillId="0" borderId="0" xfId="56" applyNumberFormat="1" applyFont="1" applyBorder="1">
      <alignment/>
      <protection/>
    </xf>
    <xf numFmtId="0" fontId="29" fillId="0" borderId="0" xfId="56" applyFont="1" applyBorder="1">
      <alignment/>
      <protection/>
    </xf>
    <xf numFmtId="0" fontId="30" fillId="0" borderId="20" xfId="56" applyFont="1" applyBorder="1" applyAlignment="1">
      <alignment horizontal="center" vertical="center"/>
      <protection/>
    </xf>
    <xf numFmtId="0" fontId="30" fillId="0" borderId="20" xfId="56" applyFont="1" applyBorder="1" applyAlignment="1" applyProtection="1">
      <alignment horizontal="center" vertical="center"/>
      <protection/>
    </xf>
    <xf numFmtId="164" fontId="30" fillId="0" borderId="20" xfId="56" applyNumberFormat="1" applyFont="1" applyBorder="1" applyAlignment="1" applyProtection="1">
      <alignment horizontal="center" vertical="center" wrapText="1"/>
      <protection/>
    </xf>
    <xf numFmtId="0" fontId="30" fillId="0" borderId="20" xfId="56" applyFont="1" applyBorder="1" applyAlignment="1" applyProtection="1">
      <alignment horizontal="center" vertical="center" wrapText="1"/>
      <protection/>
    </xf>
    <xf numFmtId="168" fontId="30" fillId="0" borderId="20" xfId="56" applyNumberFormat="1" applyFont="1" applyBorder="1" applyAlignment="1" applyProtection="1">
      <alignment horizontal="center" vertical="center"/>
      <protection/>
    </xf>
    <xf numFmtId="168" fontId="31" fillId="32" borderId="20" xfId="56" applyNumberFormat="1" applyFont="1" applyFill="1" applyBorder="1" applyAlignment="1" applyProtection="1">
      <alignment horizontal="center" vertical="center"/>
      <protection/>
    </xf>
    <xf numFmtId="0" fontId="32" fillId="33" borderId="20" xfId="56" applyFont="1" applyFill="1" applyBorder="1" applyAlignment="1" applyProtection="1">
      <alignment horizontal="center" vertical="center"/>
      <protection/>
    </xf>
    <xf numFmtId="0" fontId="30" fillId="0" borderId="18" xfId="56" applyFont="1" applyBorder="1" applyAlignment="1" applyProtection="1">
      <alignment horizontal="center" vertical="center"/>
      <protection/>
    </xf>
    <xf numFmtId="0" fontId="30" fillId="0" borderId="18" xfId="56" applyFont="1" applyBorder="1" applyAlignment="1" applyProtection="1">
      <alignment horizontal="center" vertical="center" wrapText="1"/>
      <protection/>
    </xf>
    <xf numFmtId="0" fontId="34" fillId="34" borderId="20" xfId="56" applyFont="1" applyFill="1" applyBorder="1" applyAlignment="1">
      <alignment horizontal="center" vertical="center" wrapText="1"/>
      <protection/>
    </xf>
    <xf numFmtId="0" fontId="35" fillId="35" borderId="20" xfId="56" applyFont="1" applyFill="1" applyBorder="1" applyAlignment="1">
      <alignment horizontal="center" vertical="center" wrapText="1"/>
      <protection/>
    </xf>
    <xf numFmtId="0" fontId="36" fillId="36" borderId="18" xfId="56" applyFont="1" applyFill="1" applyBorder="1" applyAlignment="1" applyProtection="1">
      <alignment horizontal="centerContinuous" vertical="center" wrapText="1"/>
      <protection/>
    </xf>
    <xf numFmtId="0" fontId="7" fillId="36" borderId="21" xfId="56" applyFont="1" applyFill="1" applyBorder="1" applyAlignment="1">
      <alignment horizontal="centerContinuous"/>
      <protection/>
    </xf>
    <xf numFmtId="0" fontId="36" fillId="36" borderId="19" xfId="56" applyFont="1" applyFill="1" applyBorder="1" applyAlignment="1">
      <alignment horizontal="centerContinuous" vertical="center"/>
      <protection/>
    </xf>
    <xf numFmtId="0" fontId="37" fillId="2" borderId="18" xfId="56" applyFont="1" applyFill="1" applyBorder="1" applyAlignment="1">
      <alignment horizontal="centerContinuous" vertical="center" wrapText="1"/>
      <protection/>
    </xf>
    <xf numFmtId="0" fontId="38" fillId="2" borderId="21" xfId="56" applyFont="1" applyFill="1" applyBorder="1" applyAlignment="1">
      <alignment horizontal="centerContinuous"/>
      <protection/>
    </xf>
    <xf numFmtId="0" fontId="37" fillId="2" borderId="19" xfId="56" applyFont="1" applyFill="1" applyBorder="1" applyAlignment="1">
      <alignment horizontal="centerContinuous" vertical="center"/>
      <protection/>
    </xf>
    <xf numFmtId="0" fontId="39" fillId="3" borderId="20" xfId="56" applyFont="1" applyFill="1" applyBorder="1" applyAlignment="1">
      <alignment horizontal="center" vertical="center" wrapText="1"/>
      <protection/>
    </xf>
    <xf numFmtId="0" fontId="40" fillId="37" borderId="20" xfId="56" applyFont="1" applyFill="1" applyBorder="1" applyAlignment="1">
      <alignment horizontal="center" vertical="center" wrapText="1"/>
      <protection/>
    </xf>
    <xf numFmtId="0" fontId="30" fillId="0" borderId="20" xfId="56" applyFont="1" applyBorder="1" applyAlignment="1">
      <alignment horizontal="center" vertical="center" wrapText="1"/>
      <protection/>
    </xf>
    <xf numFmtId="0" fontId="13" fillId="0" borderId="14" xfId="56" applyFont="1" applyFill="1" applyBorder="1" applyAlignment="1">
      <alignment horizontal="center"/>
      <protection/>
    </xf>
    <xf numFmtId="0" fontId="13" fillId="0" borderId="22" xfId="56" applyFont="1" applyBorder="1">
      <alignment/>
      <protection/>
    </xf>
    <xf numFmtId="0" fontId="13" fillId="0" borderId="22" xfId="56" applyFont="1" applyFill="1" applyBorder="1" applyAlignment="1">
      <alignment horizontal="center"/>
      <protection/>
    </xf>
    <xf numFmtId="170" fontId="13" fillId="0" borderId="22" xfId="56" applyNumberFormat="1" applyFont="1" applyFill="1" applyBorder="1">
      <alignment/>
      <protection/>
    </xf>
    <xf numFmtId="0" fontId="13" fillId="0" borderId="22" xfId="56" applyFont="1" applyFill="1" applyBorder="1">
      <alignment/>
      <protection/>
    </xf>
    <xf numFmtId="0" fontId="41" fillId="0" borderId="22" xfId="56" applyFont="1" applyFill="1" applyBorder="1">
      <alignment/>
      <protection/>
    </xf>
    <xf numFmtId="0" fontId="42" fillId="0" borderId="22" xfId="56" applyFont="1" applyFill="1" applyBorder="1">
      <alignment/>
      <protection/>
    </xf>
    <xf numFmtId="22" fontId="13" fillId="0" borderId="22" xfId="56" applyNumberFormat="1" applyFont="1" applyFill="1" applyBorder="1">
      <alignment/>
      <protection/>
    </xf>
    <xf numFmtId="0" fontId="43" fillId="0" borderId="22" xfId="56" applyFont="1" applyFill="1" applyBorder="1">
      <alignment/>
      <protection/>
    </xf>
    <xf numFmtId="0" fontId="44" fillId="0" borderId="22" xfId="56" applyFont="1" applyFill="1" applyBorder="1">
      <alignment/>
      <protection/>
    </xf>
    <xf numFmtId="0" fontId="13" fillId="0" borderId="23" xfId="56" applyFont="1" applyFill="1" applyBorder="1">
      <alignment/>
      <protection/>
    </xf>
    <xf numFmtId="0" fontId="13" fillId="0" borderId="24" xfId="56" applyFont="1" applyFill="1" applyBorder="1">
      <alignment/>
      <protection/>
    </xf>
    <xf numFmtId="0" fontId="13" fillId="0" borderId="25" xfId="56" applyFont="1" applyFill="1" applyBorder="1">
      <alignment/>
      <protection/>
    </xf>
    <xf numFmtId="0" fontId="45" fillId="0" borderId="23" xfId="56" applyFont="1" applyFill="1" applyBorder="1">
      <alignment/>
      <protection/>
    </xf>
    <xf numFmtId="0" fontId="45" fillId="0" borderId="24" xfId="56" applyFont="1" applyFill="1" applyBorder="1">
      <alignment/>
      <protection/>
    </xf>
    <xf numFmtId="0" fontId="45" fillId="0" borderId="25" xfId="56" applyFont="1" applyFill="1" applyBorder="1">
      <alignment/>
      <protection/>
    </xf>
    <xf numFmtId="0" fontId="46" fillId="0" borderId="22" xfId="56" applyFont="1" applyFill="1" applyBorder="1">
      <alignment/>
      <protection/>
    </xf>
    <xf numFmtId="0" fontId="47" fillId="0" borderId="22" xfId="56" applyFont="1" applyFill="1" applyBorder="1">
      <alignment/>
      <protection/>
    </xf>
    <xf numFmtId="7" fontId="48" fillId="0" borderId="22" xfId="56" applyNumberFormat="1" applyFont="1" applyBorder="1" applyAlignment="1">
      <alignment/>
      <protection/>
    </xf>
    <xf numFmtId="0" fontId="13" fillId="0" borderId="26" xfId="56" applyFont="1" applyFill="1" applyBorder="1" applyAlignment="1">
      <alignment horizontal="center"/>
      <protection/>
    </xf>
    <xf numFmtId="0" fontId="13" fillId="0" borderId="27" xfId="56" applyFont="1" applyBorder="1">
      <alignment/>
      <protection/>
    </xf>
    <xf numFmtId="0" fontId="13" fillId="0" borderId="27" xfId="56" applyFont="1" applyBorder="1" applyAlignment="1">
      <alignment horizontal="center"/>
      <protection/>
    </xf>
    <xf numFmtId="170" fontId="13" fillId="0" borderId="27" xfId="56" applyNumberFormat="1" applyFont="1" applyBorder="1">
      <alignment/>
      <protection/>
    </xf>
    <xf numFmtId="0" fontId="41" fillId="32" borderId="27" xfId="56" applyFont="1" applyFill="1" applyBorder="1">
      <alignment/>
      <protection/>
    </xf>
    <xf numFmtId="0" fontId="42" fillId="33" borderId="27" xfId="56" applyFont="1" applyFill="1" applyBorder="1">
      <alignment/>
      <protection/>
    </xf>
    <xf numFmtId="22" fontId="13" fillId="0" borderId="28" xfId="56" applyNumberFormat="1" applyFont="1" applyBorder="1" applyAlignment="1">
      <alignment horizontal="center"/>
      <protection/>
    </xf>
    <xf numFmtId="0" fontId="13" fillId="0" borderId="28" xfId="56" applyFont="1" applyBorder="1">
      <alignment/>
      <protection/>
    </xf>
    <xf numFmtId="0" fontId="43" fillId="34" borderId="27" xfId="56" applyFont="1" applyFill="1" applyBorder="1">
      <alignment/>
      <protection/>
    </xf>
    <xf numFmtId="0" fontId="44" fillId="35" borderId="28" xfId="56" applyFont="1" applyFill="1" applyBorder="1">
      <alignment/>
      <protection/>
    </xf>
    <xf numFmtId="168" fontId="49" fillId="36" borderId="29" xfId="56" applyNumberFormat="1" applyFont="1" applyFill="1" applyBorder="1" applyAlignment="1" applyProtection="1" quotePrefix="1">
      <alignment horizontal="center"/>
      <protection/>
    </xf>
    <xf numFmtId="168" fontId="49" fillId="36" borderId="30" xfId="56" applyNumberFormat="1" applyFont="1" applyFill="1" applyBorder="1" applyAlignment="1" applyProtection="1" quotePrefix="1">
      <alignment horizontal="center"/>
      <protection/>
    </xf>
    <xf numFmtId="4" fontId="49" fillId="36" borderId="28" xfId="56" applyNumberFormat="1" applyFont="1" applyFill="1" applyBorder="1" applyAlignment="1" applyProtection="1">
      <alignment horizontal="center"/>
      <protection/>
    </xf>
    <xf numFmtId="168" fontId="45" fillId="2" borderId="29" xfId="56" applyNumberFormat="1" applyFont="1" applyFill="1" applyBorder="1" applyAlignment="1" applyProtection="1" quotePrefix="1">
      <alignment horizontal="center"/>
      <protection/>
    </xf>
    <xf numFmtId="168" fontId="45" fillId="2" borderId="30" xfId="56" applyNumberFormat="1" applyFont="1" applyFill="1" applyBorder="1" applyAlignment="1" applyProtection="1" quotePrefix="1">
      <alignment horizontal="center"/>
      <protection/>
    </xf>
    <xf numFmtId="4" fontId="45" fillId="2" borderId="28" xfId="56" applyNumberFormat="1" applyFont="1" applyFill="1" applyBorder="1" applyAlignment="1" applyProtection="1">
      <alignment horizontal="center"/>
      <protection/>
    </xf>
    <xf numFmtId="4" fontId="46" fillId="3" borderId="27" xfId="56" applyNumberFormat="1" applyFont="1" applyFill="1" applyBorder="1" applyAlignment="1" applyProtection="1">
      <alignment horizontal="center"/>
      <protection/>
    </xf>
    <xf numFmtId="4" fontId="47" fillId="37" borderId="27" xfId="56" applyNumberFormat="1" applyFont="1" applyFill="1" applyBorder="1" applyAlignment="1" applyProtection="1">
      <alignment horizontal="center"/>
      <protection/>
    </xf>
    <xf numFmtId="0" fontId="48" fillId="0" borderId="28" xfId="56" applyFont="1" applyBorder="1">
      <alignment/>
      <protection/>
    </xf>
    <xf numFmtId="0" fontId="13" fillId="0" borderId="27" xfId="56" applyFont="1" applyFill="1" applyBorder="1" applyAlignment="1" applyProtection="1">
      <alignment horizontal="center"/>
      <protection locked="0"/>
    </xf>
    <xf numFmtId="164" fontId="13" fillId="0" borderId="27" xfId="56" applyNumberFormat="1" applyFont="1" applyFill="1" applyBorder="1" applyAlignment="1" applyProtection="1">
      <alignment horizontal="center"/>
      <protection locked="0"/>
    </xf>
    <xf numFmtId="170" fontId="13" fillId="0" borderId="27" xfId="56" applyNumberFormat="1" applyFont="1" applyFill="1" applyBorder="1" applyAlignment="1" applyProtection="1">
      <alignment horizontal="center"/>
      <protection locked="0"/>
    </xf>
    <xf numFmtId="0" fontId="41" fillId="32" borderId="27" xfId="56" applyFont="1" applyFill="1" applyBorder="1" applyAlignment="1" applyProtection="1">
      <alignment horizontal="center"/>
      <protection/>
    </xf>
    <xf numFmtId="174" fontId="42" fillId="33" borderId="27" xfId="56" applyNumberFormat="1" applyFont="1" applyFill="1" applyBorder="1" applyAlignment="1" applyProtection="1">
      <alignment horizontal="center"/>
      <protection/>
    </xf>
    <xf numFmtId="22" fontId="13" fillId="0" borderId="28" xfId="56" applyNumberFormat="1" applyFont="1" applyFill="1" applyBorder="1" applyAlignment="1" applyProtection="1">
      <alignment horizontal="center"/>
      <protection locked="0"/>
    </xf>
    <xf numFmtId="22" fontId="13" fillId="0" borderId="31" xfId="56" applyNumberFormat="1" applyFont="1" applyFill="1" applyBorder="1" applyAlignment="1" applyProtection="1">
      <alignment horizontal="center"/>
      <protection locked="0"/>
    </xf>
    <xf numFmtId="4" fontId="13" fillId="38" borderId="27" xfId="56" applyNumberFormat="1" applyFont="1" applyFill="1" applyBorder="1" applyAlignment="1" applyProtection="1" quotePrefix="1">
      <alignment horizontal="center"/>
      <protection/>
    </xf>
    <xf numFmtId="164" fontId="13" fillId="38" borderId="27" xfId="56" applyNumberFormat="1" applyFont="1" applyFill="1" applyBorder="1" applyAlignment="1" applyProtection="1" quotePrefix="1">
      <alignment horizontal="center"/>
      <protection/>
    </xf>
    <xf numFmtId="168" fontId="13" fillId="0" borderId="28" xfId="56" applyNumberFormat="1" applyFont="1" applyBorder="1" applyAlignment="1" applyProtection="1">
      <alignment horizontal="center"/>
      <protection locked="0"/>
    </xf>
    <xf numFmtId="173" fontId="13" fillId="0" borderId="27" xfId="56" applyNumberFormat="1" applyFont="1" applyBorder="1" applyAlignment="1" applyProtection="1" quotePrefix="1">
      <alignment horizontal="center"/>
      <protection/>
    </xf>
    <xf numFmtId="168" fontId="13" fillId="0" borderId="27" xfId="56" applyNumberFormat="1" applyFont="1" applyBorder="1" applyAlignment="1" applyProtection="1">
      <alignment horizontal="center"/>
      <protection/>
    </xf>
    <xf numFmtId="4" fontId="49" fillId="0" borderId="27" xfId="56" applyNumberFormat="1" applyFont="1" applyBorder="1" applyAlignment="1" applyProtection="1">
      <alignment horizontal="center"/>
      <protection/>
    </xf>
    <xf numFmtId="4" fontId="48" fillId="0" borderId="28" xfId="56" applyNumberFormat="1" applyFont="1" applyFill="1" applyBorder="1" applyAlignment="1">
      <alignment horizontal="right"/>
      <protection/>
    </xf>
    <xf numFmtId="2" fontId="13" fillId="0" borderId="14" xfId="56" applyNumberFormat="1" applyFont="1" applyFill="1" applyBorder="1" applyAlignment="1">
      <alignment horizontal="center"/>
      <protection/>
    </xf>
    <xf numFmtId="0" fontId="13" fillId="0" borderId="27" xfId="55" applyFont="1" applyFill="1" applyBorder="1" applyAlignment="1" applyProtection="1">
      <alignment horizontal="center"/>
      <protection locked="0"/>
    </xf>
    <xf numFmtId="164" fontId="13" fillId="0" borderId="27" xfId="55" applyNumberFormat="1" applyFont="1" applyFill="1" applyBorder="1" applyAlignment="1" applyProtection="1">
      <alignment horizontal="center"/>
      <protection locked="0"/>
    </xf>
    <xf numFmtId="170" fontId="13" fillId="0" borderId="27" xfId="55" applyNumberFormat="1" applyFont="1" applyFill="1" applyBorder="1" applyAlignment="1" applyProtection="1">
      <alignment horizontal="center"/>
      <protection locked="0"/>
    </xf>
    <xf numFmtId="22" fontId="13" fillId="0" borderId="28" xfId="55" applyNumberFormat="1" applyFont="1" applyFill="1" applyBorder="1" applyAlignment="1" applyProtection="1">
      <alignment horizontal="center"/>
      <protection locked="0"/>
    </xf>
    <xf numFmtId="22" fontId="13" fillId="0" borderId="32" xfId="55" applyNumberFormat="1" applyFont="1" applyFill="1" applyBorder="1" applyAlignment="1" applyProtection="1">
      <alignment horizontal="center"/>
      <protection locked="0"/>
    </xf>
    <xf numFmtId="0" fontId="13" fillId="0" borderId="27" xfId="56" applyFont="1" applyBorder="1" applyAlignment="1" applyProtection="1">
      <alignment horizontal="center"/>
      <protection locked="0"/>
    </xf>
    <xf numFmtId="164" fontId="13" fillId="0" borderId="27" xfId="56" applyNumberFormat="1" applyFont="1" applyBorder="1" applyAlignment="1" applyProtection="1">
      <alignment horizontal="center"/>
      <protection locked="0"/>
    </xf>
    <xf numFmtId="170" fontId="13" fillId="0" borderId="27" xfId="56" applyNumberFormat="1" applyFont="1" applyBorder="1" applyAlignment="1" applyProtection="1">
      <alignment horizontal="center"/>
      <protection locked="0"/>
    </xf>
    <xf numFmtId="22" fontId="13" fillId="0" borderId="28" xfId="56" applyNumberFormat="1" applyFont="1" applyBorder="1" applyAlignment="1" applyProtection="1">
      <alignment horizontal="center"/>
      <protection locked="0"/>
    </xf>
    <xf numFmtId="22" fontId="13" fillId="0" borderId="31" xfId="56" applyNumberFormat="1" applyFont="1" applyBorder="1" applyAlignment="1" applyProtection="1">
      <alignment horizontal="center"/>
      <protection locked="0"/>
    </xf>
    <xf numFmtId="22" fontId="13" fillId="0" borderId="32" xfId="56" applyNumberFormat="1" applyFont="1" applyBorder="1" applyAlignment="1" applyProtection="1">
      <alignment horizontal="center"/>
      <protection locked="0"/>
    </xf>
    <xf numFmtId="0" fontId="13" fillId="0" borderId="33" xfId="56" applyFont="1" applyBorder="1" applyAlignment="1" applyProtection="1">
      <alignment horizontal="center"/>
      <protection locked="0"/>
    </xf>
    <xf numFmtId="164" fontId="49" fillId="0" borderId="33" xfId="56" applyNumberFormat="1" applyFont="1" applyBorder="1" applyAlignment="1" applyProtection="1">
      <alignment horizontal="center"/>
      <protection locked="0"/>
    </xf>
    <xf numFmtId="170" fontId="13" fillId="0" borderId="33" xfId="56" applyNumberFormat="1" applyFont="1" applyBorder="1" applyAlignment="1" applyProtection="1">
      <alignment horizontal="center"/>
      <protection locked="0"/>
    </xf>
    <xf numFmtId="165" fontId="13" fillId="0" borderId="33" xfId="56" applyNumberFormat="1" applyFont="1" applyBorder="1" applyAlignment="1" applyProtection="1">
      <alignment horizontal="center"/>
      <protection locked="0"/>
    </xf>
    <xf numFmtId="0" fontId="41" fillId="32" borderId="33" xfId="56" applyFont="1" applyFill="1" applyBorder="1" applyAlignment="1" applyProtection="1">
      <alignment horizontal="center"/>
      <protection/>
    </xf>
    <xf numFmtId="174" fontId="42" fillId="33" borderId="33" xfId="56" applyNumberFormat="1" applyFont="1" applyFill="1" applyBorder="1" applyAlignment="1" applyProtection="1">
      <alignment horizontal="center"/>
      <protection/>
    </xf>
    <xf numFmtId="22" fontId="13" fillId="0" borderId="33" xfId="56" applyNumberFormat="1" applyFont="1" applyBorder="1" applyAlignment="1" applyProtection="1">
      <alignment horizontal="center"/>
      <protection locked="0"/>
    </xf>
    <xf numFmtId="168" fontId="13" fillId="0" borderId="33" xfId="56" applyNumberFormat="1" applyFont="1" applyBorder="1" applyAlignment="1" applyProtection="1">
      <alignment horizontal="center"/>
      <protection/>
    </xf>
    <xf numFmtId="168" fontId="13" fillId="0" borderId="33" xfId="56" applyNumberFormat="1" applyFont="1" applyBorder="1" applyAlignment="1" applyProtection="1">
      <alignment horizontal="center"/>
      <protection locked="0"/>
    </xf>
    <xf numFmtId="173" fontId="13" fillId="0" borderId="33" xfId="56" applyNumberFormat="1" applyFont="1" applyBorder="1" applyAlignment="1" applyProtection="1" quotePrefix="1">
      <alignment horizontal="center"/>
      <protection locked="0"/>
    </xf>
    <xf numFmtId="2" fontId="43" fillId="34" borderId="33" xfId="56" applyNumberFormat="1" applyFont="1" applyFill="1" applyBorder="1" applyAlignment="1" applyProtection="1">
      <alignment horizontal="center"/>
      <protection locked="0"/>
    </xf>
    <xf numFmtId="2" fontId="51" fillId="35" borderId="33" xfId="56" applyNumberFormat="1" applyFont="1" applyFill="1" applyBorder="1" applyAlignment="1" applyProtection="1">
      <alignment horizontal="center"/>
      <protection locked="0"/>
    </xf>
    <xf numFmtId="168" fontId="52" fillId="36" borderId="34" xfId="56" applyNumberFormat="1" applyFont="1" applyFill="1" applyBorder="1" applyAlignment="1" applyProtection="1" quotePrefix="1">
      <alignment horizontal="center"/>
      <protection locked="0"/>
    </xf>
    <xf numFmtId="168" fontId="52" fillId="36" borderId="35" xfId="56" applyNumberFormat="1" applyFont="1" applyFill="1" applyBorder="1" applyAlignment="1" applyProtection="1" quotePrefix="1">
      <alignment horizontal="center"/>
      <protection locked="0"/>
    </xf>
    <xf numFmtId="4" fontId="52" fillId="36" borderId="36" xfId="56" applyNumberFormat="1" applyFont="1" applyFill="1" applyBorder="1" applyAlignment="1" applyProtection="1">
      <alignment horizontal="center"/>
      <protection locked="0"/>
    </xf>
    <xf numFmtId="168" fontId="53" fillId="2" borderId="34" xfId="56" applyNumberFormat="1" applyFont="1" applyFill="1" applyBorder="1" applyAlignment="1" applyProtection="1" quotePrefix="1">
      <alignment horizontal="center"/>
      <protection locked="0"/>
    </xf>
    <xf numFmtId="168" fontId="53" fillId="2" borderId="35" xfId="56" applyNumberFormat="1" applyFont="1" applyFill="1" applyBorder="1" applyAlignment="1" applyProtection="1" quotePrefix="1">
      <alignment horizontal="center"/>
      <protection locked="0"/>
    </xf>
    <xf numFmtId="4" fontId="53" fillId="2" borderId="36" xfId="56" applyNumberFormat="1" applyFont="1" applyFill="1" applyBorder="1" applyAlignment="1" applyProtection="1">
      <alignment horizontal="center"/>
      <protection locked="0"/>
    </xf>
    <xf numFmtId="4" fontId="54" fillId="3" borderId="33" xfId="56" applyNumberFormat="1" applyFont="1" applyFill="1" applyBorder="1" applyAlignment="1" applyProtection="1">
      <alignment horizontal="center"/>
      <protection locked="0"/>
    </xf>
    <xf numFmtId="4" fontId="55" fillId="37" borderId="33" xfId="56" applyNumberFormat="1" applyFont="1" applyFill="1" applyBorder="1" applyAlignment="1" applyProtection="1">
      <alignment horizontal="center"/>
      <protection locked="0"/>
    </xf>
    <xf numFmtId="4" fontId="49" fillId="0" borderId="33" xfId="56" applyNumberFormat="1" applyFont="1" applyBorder="1" applyAlignment="1" applyProtection="1">
      <alignment horizontal="center"/>
      <protection locked="0"/>
    </xf>
    <xf numFmtId="2" fontId="48" fillId="0" borderId="37" xfId="56" applyNumberFormat="1" applyFont="1" applyFill="1" applyBorder="1" applyAlignment="1">
      <alignment horizontal="right"/>
      <protection/>
    </xf>
    <xf numFmtId="0" fontId="57" fillId="0" borderId="38" xfId="56" applyFont="1" applyBorder="1" applyAlignment="1">
      <alignment horizontal="center"/>
      <protection/>
    </xf>
    <xf numFmtId="0" fontId="58" fillId="0" borderId="0" xfId="56" applyFont="1" applyBorder="1" applyAlignment="1" applyProtection="1">
      <alignment horizontal="left"/>
      <protection/>
    </xf>
    <xf numFmtId="164" fontId="49" fillId="0" borderId="0" xfId="56" applyNumberFormat="1" applyFont="1" applyBorder="1" applyAlignment="1" applyProtection="1">
      <alignment horizontal="center"/>
      <protection/>
    </xf>
    <xf numFmtId="0" fontId="13" fillId="0" borderId="0" xfId="56" applyFont="1" applyBorder="1" applyAlignment="1" applyProtection="1">
      <alignment horizontal="center"/>
      <protection/>
    </xf>
    <xf numFmtId="165" fontId="13" fillId="0" borderId="0" xfId="56" applyNumberFormat="1" applyFont="1" applyBorder="1" applyAlignment="1" applyProtection="1">
      <alignment horizontal="center"/>
      <protection/>
    </xf>
    <xf numFmtId="168" fontId="13" fillId="0" borderId="0" xfId="56" applyNumberFormat="1" applyFont="1" applyBorder="1" applyAlignment="1" applyProtection="1">
      <alignment horizontal="center"/>
      <protection/>
    </xf>
    <xf numFmtId="173" fontId="13" fillId="0" borderId="0" xfId="56" applyNumberFormat="1" applyFont="1" applyBorder="1" applyAlignment="1" applyProtection="1" quotePrefix="1">
      <alignment horizontal="center"/>
      <protection/>
    </xf>
    <xf numFmtId="2" fontId="50" fillId="34" borderId="20" xfId="56" applyNumberFormat="1" applyFont="1" applyFill="1" applyBorder="1" applyAlignment="1" applyProtection="1">
      <alignment horizontal="center"/>
      <protection/>
    </xf>
    <xf numFmtId="2" fontId="51" fillId="35" borderId="20" xfId="56" applyNumberFormat="1" applyFont="1" applyFill="1" applyBorder="1" applyAlignment="1" applyProtection="1">
      <alignment horizontal="center"/>
      <protection/>
    </xf>
    <xf numFmtId="2" fontId="52" fillId="36" borderId="20" xfId="56" applyNumberFormat="1" applyFont="1" applyFill="1" applyBorder="1" applyAlignment="1" applyProtection="1">
      <alignment horizontal="center"/>
      <protection/>
    </xf>
    <xf numFmtId="2" fontId="53" fillId="2" borderId="20" xfId="56" applyNumberFormat="1" applyFont="1" applyFill="1" applyBorder="1" applyAlignment="1" applyProtection="1">
      <alignment horizontal="center"/>
      <protection/>
    </xf>
    <xf numFmtId="2" fontId="54" fillId="3" borderId="20" xfId="56" applyNumberFormat="1" applyFont="1" applyFill="1" applyBorder="1" applyAlignment="1" applyProtection="1">
      <alignment horizontal="center"/>
      <protection/>
    </xf>
    <xf numFmtId="2" fontId="55" fillId="37" borderId="20" xfId="56" applyNumberFormat="1" applyFont="1" applyFill="1" applyBorder="1" applyAlignment="1" applyProtection="1">
      <alignment horizontal="center"/>
      <protection/>
    </xf>
    <xf numFmtId="2" fontId="59" fillId="0" borderId="39" xfId="56" applyNumberFormat="1" applyFont="1" applyBorder="1" applyAlignment="1" applyProtection="1">
      <alignment horizontal="center"/>
      <protection/>
    </xf>
    <xf numFmtId="7" fontId="4" fillId="0" borderId="20" xfId="56" applyNumberFormat="1" applyFont="1" applyFill="1" applyBorder="1" applyAlignment="1" applyProtection="1">
      <alignment horizontal="right"/>
      <protection/>
    </xf>
    <xf numFmtId="0" fontId="13" fillId="0" borderId="15" xfId="56" applyFont="1" applyBorder="1">
      <alignment/>
      <protection/>
    </xf>
    <xf numFmtId="0" fontId="13" fillId="0" borderId="16" xfId="56" applyFont="1" applyBorder="1">
      <alignment/>
      <protection/>
    </xf>
    <xf numFmtId="0" fontId="13" fillId="0" borderId="17" xfId="56" applyFont="1" applyBorder="1">
      <alignment/>
      <protection/>
    </xf>
    <xf numFmtId="0" fontId="3" fillId="0" borderId="0" xfId="56" applyBorder="1">
      <alignment/>
      <protection/>
    </xf>
    <xf numFmtId="2" fontId="50" fillId="34" borderId="27" xfId="56" applyNumberFormat="1" applyFont="1" applyFill="1" applyBorder="1" applyAlignment="1" applyProtection="1">
      <alignment horizontal="center"/>
      <protection/>
    </xf>
    <xf numFmtId="2" fontId="51" fillId="35" borderId="28" xfId="56" applyNumberFormat="1" applyFont="1" applyFill="1" applyBorder="1" applyAlignment="1" applyProtection="1">
      <alignment horizontal="center"/>
      <protection/>
    </xf>
    <xf numFmtId="168" fontId="52" fillId="36" borderId="29" xfId="56" applyNumberFormat="1" applyFont="1" applyFill="1" applyBorder="1" applyAlignment="1" applyProtection="1" quotePrefix="1">
      <alignment horizontal="center"/>
      <protection/>
    </xf>
    <xf numFmtId="168" fontId="52" fillId="36" borderId="30" xfId="56" applyNumberFormat="1" applyFont="1" applyFill="1" applyBorder="1" applyAlignment="1" applyProtection="1" quotePrefix="1">
      <alignment horizontal="center"/>
      <protection/>
    </xf>
    <xf numFmtId="4" fontId="52" fillId="36" borderId="28" xfId="56" applyNumberFormat="1" applyFont="1" applyFill="1" applyBorder="1" applyAlignment="1" applyProtection="1">
      <alignment horizontal="center"/>
      <protection/>
    </xf>
    <xf numFmtId="168" fontId="53" fillId="2" borderId="29" xfId="56" applyNumberFormat="1" applyFont="1" applyFill="1" applyBorder="1" applyAlignment="1" applyProtection="1" quotePrefix="1">
      <alignment horizontal="center"/>
      <protection/>
    </xf>
    <xf numFmtId="168" fontId="53" fillId="2" borderId="30" xfId="56" applyNumberFormat="1" applyFont="1" applyFill="1" applyBorder="1" applyAlignment="1" applyProtection="1" quotePrefix="1">
      <alignment horizontal="center"/>
      <protection/>
    </xf>
    <xf numFmtId="4" fontId="53" fillId="2" borderId="28" xfId="56" applyNumberFormat="1" applyFont="1" applyFill="1" applyBorder="1" applyAlignment="1" applyProtection="1">
      <alignment horizontal="center"/>
      <protection/>
    </xf>
    <xf numFmtId="4" fontId="54" fillId="3" borderId="27" xfId="56" applyNumberFormat="1" applyFont="1" applyFill="1" applyBorder="1" applyAlignment="1" applyProtection="1">
      <alignment horizontal="center"/>
      <protection/>
    </xf>
    <xf numFmtId="4" fontId="55" fillId="37" borderId="27" xfId="56" applyNumberFormat="1" applyFont="1" applyFill="1" applyBorder="1" applyAlignment="1" applyProtection="1">
      <alignment horizontal="center"/>
      <protection/>
    </xf>
    <xf numFmtId="0" fontId="27" fillId="0" borderId="0" xfId="57" applyNumberFormat="1" applyFont="1" applyBorder="1" applyAlignment="1">
      <alignment horizontal="left"/>
      <protection/>
    </xf>
    <xf numFmtId="0" fontId="60" fillId="0" borderId="38" xfId="56" applyFont="1" applyBorder="1" applyAlignment="1">
      <alignment horizontal="left"/>
      <protection/>
    </xf>
    <xf numFmtId="7" fontId="10" fillId="0" borderId="0" xfId="56" applyNumberFormat="1" applyFont="1" applyFill="1" applyBorder="1" applyAlignment="1">
      <alignment horizontal="right"/>
      <protection/>
    </xf>
    <xf numFmtId="7" fontId="10" fillId="0" borderId="0" xfId="56" applyNumberFormat="1" applyFont="1" applyFill="1" applyBorder="1" applyAlignment="1">
      <alignment horizontal="right"/>
      <protection/>
    </xf>
    <xf numFmtId="181" fontId="10" fillId="0" borderId="0" xfId="0" applyNumberFormat="1" applyFont="1" applyBorder="1" applyAlignment="1">
      <alignment horizontal="center"/>
    </xf>
    <xf numFmtId="7" fontId="10" fillId="0" borderId="40" xfId="0" applyNumberFormat="1" applyFont="1" applyBorder="1" applyAlignment="1">
      <alignment horizontal="center"/>
    </xf>
    <xf numFmtId="7" fontId="10" fillId="0" borderId="41" xfId="0" applyNumberFormat="1" applyFont="1" applyBorder="1" applyAlignment="1">
      <alignment horizontal="center"/>
    </xf>
    <xf numFmtId="7" fontId="23" fillId="0" borderId="0" xfId="56" applyNumberFormat="1" applyFont="1" applyBorder="1">
      <alignment/>
      <protection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TRANS" xfId="55"/>
    <cellStyle name="Normal_Transener_V8" xfId="56"/>
    <cellStyle name="Normal_Transener_V8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1047750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371475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="60" zoomScaleNormal="60" zoomScalePageLayoutView="0" workbookViewId="0" topLeftCell="A1">
      <selection activeCell="B2" sqref="B2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11.8515625" style="8" customWidth="1"/>
    <col min="6" max="6" width="17.00390625" style="8" customWidth="1"/>
    <col min="7" max="7" width="42.00390625" style="8" customWidth="1"/>
    <col min="8" max="8" width="12.140625" style="8" customWidth="1"/>
    <col min="9" max="9" width="24.00390625" style="8" bestFit="1" customWidth="1"/>
    <col min="10" max="11" width="21.421875" style="8" customWidth="1"/>
    <col min="12" max="12" width="12.28125" style="8" customWidth="1"/>
    <col min="13" max="13" width="15.7109375" style="8" customWidth="1"/>
    <col min="14" max="14" width="11.421875" style="8" customWidth="1"/>
    <col min="15" max="15" width="16.57421875" style="8" bestFit="1" customWidth="1"/>
    <col min="16" max="16" width="14.140625" style="8" customWidth="1"/>
    <col min="17" max="17" width="11.421875" style="8" customWidth="1"/>
    <col min="18" max="18" width="14.7109375" style="8" customWidth="1"/>
    <col min="19" max="19" width="11.421875" style="8" customWidth="1"/>
    <col min="20" max="20" width="12.00390625" style="8" customWidth="1"/>
    <col min="21" max="16384" width="11.421875" style="8" customWidth="1"/>
  </cols>
  <sheetData>
    <row r="1" spans="1:13" s="3" customFormat="1" ht="26.25">
      <c r="A1" s="1"/>
      <c r="B1" s="2"/>
      <c r="E1" s="4"/>
      <c r="M1" s="5"/>
    </row>
    <row r="2" spans="2:12" s="3" customFormat="1" ht="26.25">
      <c r="B2" s="2" t="s">
        <v>71</v>
      </c>
      <c r="C2" s="6"/>
      <c r="D2" s="7"/>
      <c r="E2" s="7"/>
      <c r="F2" s="7"/>
      <c r="G2" s="7"/>
      <c r="H2" s="7"/>
      <c r="I2" s="7"/>
      <c r="J2" s="7"/>
      <c r="K2" s="7"/>
      <c r="L2" s="7"/>
    </row>
    <row r="3" spans="3:21" ht="12.75">
      <c r="C3" s="9"/>
      <c r="D3" s="10"/>
      <c r="E3" s="10"/>
      <c r="F3" s="10"/>
      <c r="G3" s="10"/>
      <c r="H3" s="10"/>
      <c r="I3" s="10"/>
      <c r="J3" s="10"/>
      <c r="K3" s="10"/>
      <c r="L3" s="10"/>
      <c r="R3" s="11"/>
      <c r="S3" s="11"/>
      <c r="T3" s="11"/>
      <c r="U3" s="11"/>
    </row>
    <row r="4" spans="1:21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2:21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1" s="18" customFormat="1" ht="20.25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2"/>
      <c r="L7" s="22"/>
      <c r="M7" s="23"/>
      <c r="N7" s="23"/>
      <c r="O7" s="23"/>
      <c r="P7" s="23"/>
      <c r="Q7" s="23"/>
      <c r="R7" s="23"/>
      <c r="S7" s="23"/>
      <c r="T7" s="23"/>
      <c r="U7" s="23"/>
    </row>
    <row r="8" spans="9:21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2:21" s="18" customFormat="1" ht="20.25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2"/>
      <c r="L9" s="22"/>
      <c r="M9" s="23"/>
      <c r="N9" s="23"/>
      <c r="O9" s="23"/>
      <c r="P9" s="23"/>
      <c r="Q9" s="23"/>
      <c r="R9" s="23"/>
      <c r="S9" s="23"/>
      <c r="T9" s="23"/>
      <c r="U9" s="23"/>
    </row>
    <row r="10" spans="4:21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s="18" customFormat="1" ht="20.25">
      <c r="B11" s="19" t="s">
        <v>65</v>
      </c>
      <c r="C11" s="25"/>
      <c r="D11" s="26"/>
      <c r="E11" s="26"/>
      <c r="F11" s="21"/>
      <c r="G11" s="21"/>
      <c r="H11" s="21"/>
      <c r="I11" s="22"/>
      <c r="J11" s="22"/>
      <c r="K11" s="22"/>
      <c r="L11" s="22"/>
      <c r="M11" s="23"/>
      <c r="N11" s="23"/>
      <c r="O11" s="23"/>
      <c r="P11" s="23"/>
      <c r="Q11" s="23"/>
      <c r="R11" s="23"/>
      <c r="S11" s="23"/>
      <c r="T11" s="23"/>
      <c r="U11" s="23"/>
    </row>
    <row r="12" spans="4:21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21" s="27" customFormat="1" ht="16.5" thickTop="1">
      <c r="B13" s="30"/>
      <c r="C13" s="31"/>
      <c r="D13" s="31"/>
      <c r="E13" s="32"/>
      <c r="F13" s="31"/>
      <c r="G13" s="31"/>
      <c r="H13" s="31"/>
      <c r="I13" s="31"/>
      <c r="J13" s="31"/>
      <c r="K13" s="31"/>
      <c r="L13" s="33"/>
      <c r="M13" s="29"/>
      <c r="N13" s="29"/>
      <c r="O13" s="29"/>
      <c r="P13" s="29"/>
      <c r="Q13" s="29"/>
      <c r="R13" s="29"/>
      <c r="S13" s="29"/>
      <c r="T13" s="29"/>
      <c r="U13" s="29"/>
    </row>
    <row r="14" spans="2:21" s="34" customFormat="1" ht="19.5">
      <c r="B14" s="35" t="s">
        <v>55</v>
      </c>
      <c r="C14" s="36"/>
      <c r="D14" s="37"/>
      <c r="E14" s="38"/>
      <c r="F14" s="39"/>
      <c r="G14" s="39"/>
      <c r="H14" s="39"/>
      <c r="I14" s="40"/>
      <c r="J14" s="40"/>
      <c r="K14" s="40"/>
      <c r="L14" s="41"/>
      <c r="M14" s="42"/>
      <c r="N14" s="42"/>
      <c r="O14" s="42"/>
      <c r="P14" s="42"/>
      <c r="Q14" s="42"/>
      <c r="R14" s="42"/>
      <c r="S14" s="42"/>
      <c r="T14" s="42"/>
      <c r="U14" s="42"/>
    </row>
    <row r="15" spans="2:21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2"/>
      <c r="K15" s="42"/>
      <c r="L15" s="48"/>
      <c r="M15" s="42"/>
      <c r="N15" s="42"/>
      <c r="O15" s="42"/>
      <c r="P15" s="42"/>
      <c r="Q15" s="42"/>
      <c r="R15" s="42"/>
      <c r="S15" s="42"/>
      <c r="T15" s="42"/>
      <c r="U15" s="42"/>
    </row>
    <row r="16" spans="2:21" s="34" customFormat="1" ht="21.75" customHeight="1">
      <c r="B16" s="43"/>
      <c r="C16" s="44"/>
      <c r="D16" s="45"/>
      <c r="E16" s="46"/>
      <c r="F16" s="47"/>
      <c r="G16" s="47"/>
      <c r="H16" s="47"/>
      <c r="I16" s="248" t="s">
        <v>67</v>
      </c>
      <c r="J16" s="248" t="s">
        <v>68</v>
      </c>
      <c r="K16" s="248" t="s">
        <v>69</v>
      </c>
      <c r="L16" s="48"/>
      <c r="M16" s="42"/>
      <c r="N16" s="42"/>
      <c r="O16" s="42"/>
      <c r="P16" s="42"/>
      <c r="Q16" s="42"/>
      <c r="R16" s="42"/>
      <c r="S16" s="42"/>
      <c r="T16" s="42"/>
      <c r="U16" s="42"/>
    </row>
    <row r="17" spans="2:21" s="34" customFormat="1" ht="19.5">
      <c r="B17" s="43"/>
      <c r="C17" s="49" t="s">
        <v>4</v>
      </c>
      <c r="D17" s="45" t="s">
        <v>5</v>
      </c>
      <c r="E17" s="46"/>
      <c r="F17" s="47"/>
      <c r="G17" s="47"/>
      <c r="H17" s="47"/>
      <c r="I17" s="50"/>
      <c r="J17" s="50"/>
      <c r="K17" s="50"/>
      <c r="L17" s="48"/>
      <c r="M17" s="42"/>
      <c r="N17" s="42"/>
      <c r="O17" s="42"/>
      <c r="P17" s="42"/>
      <c r="Q17" s="42"/>
      <c r="R17" s="42"/>
      <c r="S17" s="42"/>
      <c r="T17" s="42"/>
      <c r="U17" s="42"/>
    </row>
    <row r="18" spans="2:21" s="34" customFormat="1" ht="19.5">
      <c r="B18" s="43"/>
      <c r="C18" s="49"/>
      <c r="D18" s="45">
        <v>11</v>
      </c>
      <c r="E18" s="51" t="s">
        <v>6</v>
      </c>
      <c r="F18" s="47"/>
      <c r="G18" s="47"/>
      <c r="H18" s="47"/>
      <c r="I18" s="50">
        <v>23868.8</v>
      </c>
      <c r="J18" s="50">
        <v>23868.8</v>
      </c>
      <c r="K18" s="50"/>
      <c r="L18" s="48"/>
      <c r="M18" s="42"/>
      <c r="N18" s="42"/>
      <c r="O18" s="42"/>
      <c r="P18" s="42"/>
      <c r="Q18" s="42"/>
      <c r="R18" s="42"/>
      <c r="S18" s="42"/>
      <c r="T18" s="42"/>
      <c r="U18" s="42"/>
    </row>
    <row r="19" spans="2:21" s="34" customFormat="1" ht="19.5">
      <c r="B19" s="43"/>
      <c r="C19" s="49"/>
      <c r="D19" s="45"/>
      <c r="E19" s="51" t="s">
        <v>66</v>
      </c>
      <c r="F19" s="47"/>
      <c r="G19" s="47"/>
      <c r="H19" s="47"/>
      <c r="I19" s="50">
        <v>0</v>
      </c>
      <c r="J19" s="50">
        <v>0</v>
      </c>
      <c r="K19" s="50"/>
      <c r="L19" s="48"/>
      <c r="M19" s="42"/>
      <c r="N19" s="42"/>
      <c r="O19" s="42"/>
      <c r="P19" s="42"/>
      <c r="Q19" s="42"/>
      <c r="R19" s="42"/>
      <c r="S19" s="42"/>
      <c r="T19" s="42"/>
      <c r="U19" s="42"/>
    </row>
    <row r="20" spans="2:21" s="34" customFormat="1" ht="19.5">
      <c r="B20" s="43"/>
      <c r="C20" s="49"/>
      <c r="D20" s="45">
        <v>12</v>
      </c>
      <c r="E20" s="51" t="s">
        <v>7</v>
      </c>
      <c r="F20" s="47"/>
      <c r="G20" s="47"/>
      <c r="H20" s="47"/>
      <c r="I20" s="50">
        <v>373.46</v>
      </c>
      <c r="J20" s="50">
        <v>373.46</v>
      </c>
      <c r="K20" s="50"/>
      <c r="L20" s="48"/>
      <c r="M20" s="42"/>
      <c r="N20" s="42"/>
      <c r="O20" s="251"/>
      <c r="P20" s="42"/>
      <c r="Q20" s="42"/>
      <c r="R20" s="42"/>
      <c r="S20" s="42"/>
      <c r="T20" s="42"/>
      <c r="U20" s="42"/>
    </row>
    <row r="21" spans="2:21" s="34" customFormat="1" ht="19.5">
      <c r="B21" s="43"/>
      <c r="C21" s="49"/>
      <c r="D21" s="45">
        <v>13</v>
      </c>
      <c r="E21" s="51" t="s">
        <v>8</v>
      </c>
      <c r="F21" s="47"/>
      <c r="G21" s="47"/>
      <c r="H21" s="47"/>
      <c r="I21" s="50">
        <v>415083.75</v>
      </c>
      <c r="J21" s="50">
        <f>'LI-IV-05 (1)'!AE43</f>
        <v>124525.13</v>
      </c>
      <c r="K21" s="50">
        <f>+J21-I21</f>
        <v>-290558.62</v>
      </c>
      <c r="L21" s="48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2.75" customHeight="1">
      <c r="A22" s="34"/>
      <c r="B22" s="55"/>
      <c r="C22" s="56"/>
      <c r="D22" s="45"/>
      <c r="E22" s="57"/>
      <c r="F22" s="58"/>
      <c r="G22" s="58"/>
      <c r="H22" s="58"/>
      <c r="I22" s="59"/>
      <c r="J22" s="59"/>
      <c r="K22" s="59"/>
      <c r="L22" s="60"/>
      <c r="M22" s="42"/>
      <c r="N22" s="11"/>
      <c r="O22" s="11"/>
      <c r="P22" s="11"/>
      <c r="Q22" s="11"/>
      <c r="R22" s="11"/>
      <c r="S22" s="11"/>
      <c r="T22" s="11"/>
      <c r="U22" s="11"/>
    </row>
    <row r="23" spans="2:21" s="34" customFormat="1" ht="19.5">
      <c r="B23" s="43"/>
      <c r="C23" s="49" t="s">
        <v>10</v>
      </c>
      <c r="D23" s="61" t="s">
        <v>11</v>
      </c>
      <c r="E23" s="62"/>
      <c r="F23" s="53"/>
      <c r="G23" s="53"/>
      <c r="H23" s="53"/>
      <c r="I23" s="54"/>
      <c r="J23" s="54"/>
      <c r="K23" s="54"/>
      <c r="L23" s="48"/>
      <c r="M23" s="42"/>
      <c r="N23" s="42"/>
      <c r="O23" s="42"/>
      <c r="P23" s="42"/>
      <c r="Q23" s="42"/>
      <c r="R23" s="42"/>
      <c r="S23" s="42"/>
      <c r="T23" s="42"/>
      <c r="U23" s="42"/>
    </row>
    <row r="24" spans="2:21" s="34" customFormat="1" ht="19.5">
      <c r="B24" s="43"/>
      <c r="C24" s="49"/>
      <c r="D24" s="45">
        <v>21</v>
      </c>
      <c r="E24" s="52" t="s">
        <v>12</v>
      </c>
      <c r="F24" s="53"/>
      <c r="G24" s="53"/>
      <c r="H24" s="53"/>
      <c r="I24" s="54"/>
      <c r="J24" s="54"/>
      <c r="K24" s="54"/>
      <c r="L24" s="48"/>
      <c r="M24" s="42"/>
      <c r="N24" s="42"/>
      <c r="O24" s="42"/>
      <c r="P24" s="42"/>
      <c r="Q24" s="42"/>
      <c r="R24" s="42"/>
      <c r="S24" s="42"/>
      <c r="T24" s="42"/>
      <c r="U24" s="42"/>
    </row>
    <row r="25" spans="2:21" s="34" customFormat="1" ht="19.5">
      <c r="B25" s="43"/>
      <c r="C25" s="49"/>
      <c r="D25" s="45"/>
      <c r="E25" s="63">
        <v>211</v>
      </c>
      <c r="F25" s="64" t="s">
        <v>6</v>
      </c>
      <c r="G25" s="53"/>
      <c r="H25" s="53"/>
      <c r="I25" s="246">
        <v>57798.32</v>
      </c>
      <c r="J25" s="246">
        <v>57798.32</v>
      </c>
      <c r="K25" s="246"/>
      <c r="L25" s="48"/>
      <c r="M25" s="42"/>
      <c r="N25" s="42"/>
      <c r="O25" s="42"/>
      <c r="P25" s="42"/>
      <c r="Q25" s="42"/>
      <c r="R25" s="42"/>
      <c r="S25" s="42"/>
      <c r="T25" s="42"/>
      <c r="U25" s="42"/>
    </row>
    <row r="26" spans="2:21" s="34" customFormat="1" ht="19.5">
      <c r="B26" s="43"/>
      <c r="C26" s="49"/>
      <c r="D26" s="45"/>
      <c r="E26" s="63">
        <v>212</v>
      </c>
      <c r="F26" s="64" t="s">
        <v>60</v>
      </c>
      <c r="G26" s="53"/>
      <c r="H26" s="53"/>
      <c r="I26" s="54">
        <v>79012.8</v>
      </c>
      <c r="J26" s="54">
        <v>79012.8</v>
      </c>
      <c r="K26" s="54"/>
      <c r="L26" s="48"/>
      <c r="M26" s="42"/>
      <c r="N26" s="42"/>
      <c r="O26" s="251"/>
      <c r="P26" s="42"/>
      <c r="Q26" s="42"/>
      <c r="R26" s="42"/>
      <c r="S26" s="42"/>
      <c r="T26" s="42"/>
      <c r="U26" s="42"/>
    </row>
    <row r="27" spans="2:21" s="34" customFormat="1" ht="19.5">
      <c r="B27" s="43"/>
      <c r="C27" s="49"/>
      <c r="D27" s="45"/>
      <c r="E27" s="63">
        <v>213</v>
      </c>
      <c r="F27" s="64" t="s">
        <v>58</v>
      </c>
      <c r="G27" s="53"/>
      <c r="H27" s="53"/>
      <c r="I27" s="54">
        <v>1367.33</v>
      </c>
      <c r="J27" s="54">
        <v>1367.33</v>
      </c>
      <c r="K27" s="54"/>
      <c r="L27" s="48"/>
      <c r="M27" s="42"/>
      <c r="N27" s="42"/>
      <c r="O27" s="42"/>
      <c r="P27" s="42"/>
      <c r="Q27" s="42"/>
      <c r="R27" s="42"/>
      <c r="S27" s="42"/>
      <c r="T27" s="42"/>
      <c r="U27" s="42"/>
    </row>
    <row r="28" spans="2:21" s="34" customFormat="1" ht="19.5">
      <c r="B28" s="43"/>
      <c r="C28" s="49"/>
      <c r="D28" s="45">
        <v>22</v>
      </c>
      <c r="E28" s="51" t="s">
        <v>14</v>
      </c>
      <c r="F28" s="47"/>
      <c r="G28" s="47"/>
      <c r="H28" s="47"/>
      <c r="I28" s="50"/>
      <c r="J28" s="50"/>
      <c r="K28" s="50"/>
      <c r="L28" s="48"/>
      <c r="M28" s="42"/>
      <c r="N28" s="42"/>
      <c r="O28" s="42"/>
      <c r="P28" s="42"/>
      <c r="Q28" s="42"/>
      <c r="R28" s="42"/>
      <c r="S28" s="42"/>
      <c r="T28" s="42"/>
      <c r="U28" s="42"/>
    </row>
    <row r="29" spans="2:21" s="34" customFormat="1" ht="19.5">
      <c r="B29" s="43"/>
      <c r="C29" s="49"/>
      <c r="D29" s="45"/>
      <c r="E29" s="65">
        <v>221</v>
      </c>
      <c r="F29" s="4" t="s">
        <v>6</v>
      </c>
      <c r="G29" s="47"/>
      <c r="H29" s="47"/>
      <c r="I29" s="247">
        <v>75972.35</v>
      </c>
      <c r="J29" s="247">
        <v>75972.35</v>
      </c>
      <c r="K29" s="247"/>
      <c r="L29" s="48"/>
      <c r="M29" s="42"/>
      <c r="N29" s="42"/>
      <c r="O29" s="42"/>
      <c r="P29" s="42"/>
      <c r="Q29" s="42"/>
      <c r="R29" s="42"/>
      <c r="S29" s="42"/>
      <c r="T29" s="42"/>
      <c r="U29" s="42"/>
    </row>
    <row r="30" spans="2:21" s="34" customFormat="1" ht="19.5">
      <c r="B30" s="43"/>
      <c r="C30" s="49"/>
      <c r="D30" s="45"/>
      <c r="E30" s="65">
        <v>222</v>
      </c>
      <c r="F30" s="64" t="s">
        <v>60</v>
      </c>
      <c r="G30" s="47"/>
      <c r="H30" s="47"/>
      <c r="I30" s="50">
        <v>9481.92</v>
      </c>
      <c r="J30" s="50">
        <v>9481.92</v>
      </c>
      <c r="K30" s="50"/>
      <c r="L30" s="48"/>
      <c r="M30" s="42"/>
      <c r="N30" s="42"/>
      <c r="O30" s="251"/>
      <c r="P30" s="42"/>
      <c r="Q30" s="42"/>
      <c r="R30" s="42"/>
      <c r="S30" s="42"/>
      <c r="T30" s="42"/>
      <c r="U30" s="42"/>
    </row>
    <row r="31" spans="2:21" s="34" customFormat="1" ht="19.5">
      <c r="B31" s="43"/>
      <c r="C31" s="49"/>
      <c r="D31" s="45"/>
      <c r="E31" s="65">
        <v>223</v>
      </c>
      <c r="F31" s="51" t="s">
        <v>15</v>
      </c>
      <c r="G31" s="47"/>
      <c r="H31" s="47"/>
      <c r="I31" s="50">
        <v>1308.36</v>
      </c>
      <c r="J31" s="50">
        <v>1308.36</v>
      </c>
      <c r="K31" s="50"/>
      <c r="L31" s="48"/>
      <c r="M31" s="42"/>
      <c r="N31" s="42"/>
      <c r="O31" s="42"/>
      <c r="P31" s="42"/>
      <c r="Q31" s="42"/>
      <c r="R31" s="42"/>
      <c r="S31" s="42"/>
      <c r="T31" s="42"/>
      <c r="U31" s="42"/>
    </row>
    <row r="32" spans="2:21" s="34" customFormat="1" ht="19.5">
      <c r="B32" s="43"/>
      <c r="C32" s="49"/>
      <c r="D32" s="45"/>
      <c r="E32" s="65">
        <v>224</v>
      </c>
      <c r="F32" s="4" t="s">
        <v>16</v>
      </c>
      <c r="G32" s="47"/>
      <c r="H32" s="47"/>
      <c r="I32" s="50">
        <v>1328.37</v>
      </c>
      <c r="J32" s="50">
        <v>1328.37</v>
      </c>
      <c r="K32" s="50"/>
      <c r="L32" s="48"/>
      <c r="M32" s="42"/>
      <c r="N32" s="42"/>
      <c r="O32" s="42"/>
      <c r="P32" s="42"/>
      <c r="Q32" s="42"/>
      <c r="R32" s="42"/>
      <c r="S32" s="42"/>
      <c r="T32" s="42"/>
      <c r="U32" s="42"/>
    </row>
    <row r="33" spans="2:21" s="34" customFormat="1" ht="19.5">
      <c r="B33" s="43"/>
      <c r="C33" s="49"/>
      <c r="D33" s="45"/>
      <c r="E33" s="65">
        <v>225</v>
      </c>
      <c r="F33" s="4" t="s">
        <v>13</v>
      </c>
      <c r="G33" s="47"/>
      <c r="H33" s="47"/>
      <c r="I33" s="50">
        <v>7195.91</v>
      </c>
      <c r="J33" s="50">
        <v>7195.91</v>
      </c>
      <c r="K33" s="50"/>
      <c r="L33" s="48"/>
      <c r="M33" s="42"/>
      <c r="N33" s="42"/>
      <c r="O33" s="42"/>
      <c r="P33" s="42"/>
      <c r="Q33" s="42"/>
      <c r="R33" s="42"/>
      <c r="S33" s="42"/>
      <c r="T33" s="42"/>
      <c r="U33" s="42"/>
    </row>
    <row r="34" spans="2:21" s="34" customFormat="1" ht="19.5">
      <c r="B34" s="43"/>
      <c r="C34" s="49"/>
      <c r="D34" s="45"/>
      <c r="E34" s="65">
        <v>226</v>
      </c>
      <c r="F34" s="4" t="s">
        <v>61</v>
      </c>
      <c r="G34" s="47"/>
      <c r="H34" s="47"/>
      <c r="I34" s="50">
        <v>9481.92</v>
      </c>
      <c r="J34" s="50">
        <v>9481.92</v>
      </c>
      <c r="K34" s="50"/>
      <c r="L34" s="48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2.75" customHeight="1">
      <c r="A35" s="34"/>
      <c r="B35" s="55"/>
      <c r="C35" s="56"/>
      <c r="D35" s="45"/>
      <c r="E35" s="66"/>
      <c r="F35" s="67"/>
      <c r="G35" s="67"/>
      <c r="H35" s="67"/>
      <c r="I35" s="68"/>
      <c r="J35" s="68"/>
      <c r="K35" s="68"/>
      <c r="L35" s="60"/>
      <c r="M35" s="42"/>
      <c r="N35" s="11"/>
      <c r="O35" s="11"/>
      <c r="P35" s="11"/>
      <c r="Q35" s="11"/>
      <c r="R35" s="11"/>
      <c r="S35" s="11"/>
      <c r="T35" s="11"/>
      <c r="U35" s="11"/>
    </row>
    <row r="36" spans="2:21" s="34" customFormat="1" ht="19.5">
      <c r="B36" s="43"/>
      <c r="C36" s="49" t="s">
        <v>17</v>
      </c>
      <c r="D36" s="61" t="s">
        <v>18</v>
      </c>
      <c r="E36" s="46"/>
      <c r="F36" s="47"/>
      <c r="G36" s="47"/>
      <c r="H36" s="47"/>
      <c r="I36" s="50"/>
      <c r="J36" s="50"/>
      <c r="K36" s="50"/>
      <c r="L36" s="48"/>
      <c r="M36" s="42"/>
      <c r="N36" s="42"/>
      <c r="O36" s="42"/>
      <c r="P36" s="42"/>
      <c r="Q36" s="42"/>
      <c r="R36" s="42"/>
      <c r="S36" s="42"/>
      <c r="T36" s="42"/>
      <c r="U36" s="42"/>
    </row>
    <row r="37" spans="2:21" s="34" customFormat="1" ht="19.5">
      <c r="B37" s="43"/>
      <c r="C37" s="49"/>
      <c r="D37" s="45">
        <v>31</v>
      </c>
      <c r="E37" s="51" t="s">
        <v>6</v>
      </c>
      <c r="F37" s="47"/>
      <c r="G37" s="47"/>
      <c r="H37" s="47"/>
      <c r="I37" s="247">
        <v>151015.6</v>
      </c>
      <c r="J37" s="247">
        <v>151015.6</v>
      </c>
      <c r="K37" s="247"/>
      <c r="L37" s="48"/>
      <c r="M37" s="42"/>
      <c r="N37" s="42"/>
      <c r="O37" s="42"/>
      <c r="P37" s="42"/>
      <c r="Q37" s="42"/>
      <c r="R37" s="42"/>
      <c r="S37" s="42"/>
      <c r="T37" s="42"/>
      <c r="U37" s="42"/>
    </row>
    <row r="38" spans="2:21" s="34" customFormat="1" ht="19.5">
      <c r="B38" s="43"/>
      <c r="C38" s="49"/>
      <c r="D38" s="45">
        <v>35</v>
      </c>
      <c r="E38" s="51" t="s">
        <v>9</v>
      </c>
      <c r="G38" s="53"/>
      <c r="H38" s="53"/>
      <c r="I38" s="54">
        <v>2486.85</v>
      </c>
      <c r="J38" s="54">
        <v>2486.85</v>
      </c>
      <c r="K38" s="54"/>
      <c r="L38" s="48"/>
      <c r="M38" s="42"/>
      <c r="N38" s="42"/>
      <c r="O38" s="251"/>
      <c r="P38" s="42"/>
      <c r="Q38" s="42"/>
      <c r="R38" s="42"/>
      <c r="S38" s="42"/>
      <c r="T38" s="42"/>
      <c r="U38" s="42"/>
    </row>
    <row r="39" spans="2:21" s="34" customFormat="1" ht="19.5">
      <c r="B39" s="43"/>
      <c r="C39" s="49"/>
      <c r="D39" s="45">
        <v>39</v>
      </c>
      <c r="E39" s="51" t="s">
        <v>8</v>
      </c>
      <c r="F39" s="47"/>
      <c r="G39" s="47"/>
      <c r="H39" s="47"/>
      <c r="I39" s="50">
        <v>0</v>
      </c>
      <c r="J39" s="50">
        <v>0</v>
      </c>
      <c r="K39" s="50"/>
      <c r="L39" s="48"/>
      <c r="M39" s="42"/>
      <c r="N39" s="42"/>
      <c r="O39" s="42"/>
      <c r="P39" s="42"/>
      <c r="Q39" s="42"/>
      <c r="R39" s="42"/>
      <c r="S39" s="42"/>
      <c r="T39" s="42"/>
      <c r="U39" s="42"/>
    </row>
    <row r="40" spans="2:21" s="34" customFormat="1" ht="12.75" customHeight="1">
      <c r="B40" s="43"/>
      <c r="C40" s="49"/>
      <c r="D40" s="45"/>
      <c r="E40" s="51"/>
      <c r="F40" s="47"/>
      <c r="G40" s="47"/>
      <c r="H40" s="47"/>
      <c r="I40" s="50"/>
      <c r="J40" s="50"/>
      <c r="K40" s="50"/>
      <c r="L40" s="48"/>
      <c r="M40" s="42"/>
      <c r="N40" s="42"/>
      <c r="O40" s="42"/>
      <c r="P40" s="42"/>
      <c r="Q40" s="42"/>
      <c r="R40" s="42"/>
      <c r="S40" s="42"/>
      <c r="T40" s="42"/>
      <c r="U40" s="42"/>
    </row>
    <row r="41" spans="2:21" s="34" customFormat="1" ht="19.5">
      <c r="B41" s="43"/>
      <c r="C41" s="49" t="s">
        <v>19</v>
      </c>
      <c r="D41" s="61" t="s">
        <v>20</v>
      </c>
      <c r="E41" s="46"/>
      <c r="F41" s="47"/>
      <c r="G41" s="47"/>
      <c r="H41" s="47"/>
      <c r="I41" s="50"/>
      <c r="J41" s="50"/>
      <c r="K41" s="50"/>
      <c r="L41" s="48"/>
      <c r="M41" s="42"/>
      <c r="N41" s="42"/>
      <c r="O41" s="251"/>
      <c r="P41" s="42"/>
      <c r="Q41" s="42"/>
      <c r="R41" s="42"/>
      <c r="S41" s="42"/>
      <c r="T41" s="42"/>
      <c r="U41" s="42"/>
    </row>
    <row r="42" spans="2:21" s="34" customFormat="1" ht="19.5">
      <c r="B42" s="43"/>
      <c r="C42" s="49"/>
      <c r="D42" s="45">
        <v>41</v>
      </c>
      <c r="E42" s="51" t="s">
        <v>7</v>
      </c>
      <c r="F42" s="47"/>
      <c r="G42" s="47"/>
      <c r="H42" s="47"/>
      <c r="I42" s="50">
        <v>209.02273553884788</v>
      </c>
      <c r="J42" s="50">
        <v>209.02273553884788</v>
      </c>
      <c r="K42" s="50"/>
      <c r="L42" s="48"/>
      <c r="M42" s="42"/>
      <c r="N42" s="42"/>
      <c r="O42" s="42"/>
      <c r="P42" s="42"/>
      <c r="Q42" s="42"/>
      <c r="R42" s="42"/>
      <c r="S42" s="42"/>
      <c r="T42" s="42"/>
      <c r="U42" s="42"/>
    </row>
    <row r="43" spans="2:21" s="34" customFormat="1" ht="19.5">
      <c r="B43" s="43"/>
      <c r="C43" s="49"/>
      <c r="D43" s="45">
        <v>42</v>
      </c>
      <c r="E43" s="51" t="s">
        <v>59</v>
      </c>
      <c r="F43" s="47"/>
      <c r="G43" s="47"/>
      <c r="H43" s="47"/>
      <c r="I43" s="50">
        <v>217.995766840378</v>
      </c>
      <c r="J43" s="50">
        <v>217.995766840378</v>
      </c>
      <c r="K43" s="50"/>
      <c r="L43" s="48"/>
      <c r="M43" s="42"/>
      <c r="N43" s="42"/>
      <c r="O43" s="42"/>
      <c r="P43" s="42"/>
      <c r="Q43" s="42"/>
      <c r="R43" s="42"/>
      <c r="S43" s="42"/>
      <c r="T43" s="42"/>
      <c r="U43" s="42"/>
    </row>
    <row r="44" spans="2:21" s="34" customFormat="1" ht="19.5">
      <c r="B44" s="43"/>
      <c r="C44" s="49"/>
      <c r="D44" s="45">
        <v>43</v>
      </c>
      <c r="E44" s="51" t="s">
        <v>21</v>
      </c>
      <c r="F44" s="47"/>
      <c r="G44" s="47"/>
      <c r="H44" s="47"/>
      <c r="I44" s="50">
        <v>327.08925</v>
      </c>
      <c r="J44" s="50">
        <v>327.08925</v>
      </c>
      <c r="K44" s="50"/>
      <c r="L44" s="48"/>
      <c r="M44" s="42"/>
      <c r="N44" s="42"/>
      <c r="O44" s="42"/>
      <c r="P44" s="42"/>
      <c r="Q44" s="42"/>
      <c r="R44" s="42"/>
      <c r="S44" s="42"/>
      <c r="T44" s="42"/>
      <c r="U44" s="42"/>
    </row>
    <row r="45" spans="2:21" s="34" customFormat="1" ht="19.5">
      <c r="B45" s="43"/>
      <c r="C45" s="49"/>
      <c r="D45" s="45" t="s">
        <v>62</v>
      </c>
      <c r="E45" s="51" t="s">
        <v>22</v>
      </c>
      <c r="F45" s="47"/>
      <c r="G45" s="47"/>
      <c r="H45" s="47"/>
      <c r="I45" s="50">
        <v>877.0290146494452</v>
      </c>
      <c r="J45" s="50">
        <v>877.0290146494452</v>
      </c>
      <c r="K45" s="50"/>
      <c r="L45" s="48"/>
      <c r="M45" s="42"/>
      <c r="N45" s="42"/>
      <c r="O45" s="42"/>
      <c r="P45" s="42"/>
      <c r="Q45" s="42"/>
      <c r="R45" s="42"/>
      <c r="S45" s="42"/>
      <c r="T45" s="42"/>
      <c r="U45" s="42"/>
    </row>
    <row r="46" spans="2:21" s="34" customFormat="1" ht="19.5">
      <c r="B46" s="43"/>
      <c r="C46" s="49"/>
      <c r="D46" s="45">
        <v>45</v>
      </c>
      <c r="E46" s="51" t="s">
        <v>13</v>
      </c>
      <c r="F46" s="47"/>
      <c r="G46" s="47"/>
      <c r="H46" s="47"/>
      <c r="I46" s="50">
        <v>1810.4137945204468</v>
      </c>
      <c r="J46" s="50">
        <v>1810.4137945204468</v>
      </c>
      <c r="K46" s="50"/>
      <c r="L46" s="48"/>
      <c r="M46" s="42"/>
      <c r="N46" s="42"/>
      <c r="O46" s="42"/>
      <c r="P46" s="42"/>
      <c r="Q46" s="42"/>
      <c r="R46" s="42"/>
      <c r="S46" s="42"/>
      <c r="T46" s="42"/>
      <c r="U46" s="42"/>
    </row>
    <row r="47" spans="2:21" s="34" customFormat="1" ht="11.25" customHeight="1">
      <c r="B47" s="43"/>
      <c r="C47" s="49"/>
      <c r="D47" s="45"/>
      <c r="E47" s="51"/>
      <c r="F47" s="47"/>
      <c r="G47" s="47"/>
      <c r="H47" s="69"/>
      <c r="I47" s="50"/>
      <c r="J47" s="50"/>
      <c r="K47" s="50"/>
      <c r="L47" s="48"/>
      <c r="M47" s="42"/>
      <c r="N47" s="42"/>
      <c r="O47" s="42"/>
      <c r="P47" s="42"/>
      <c r="Q47" s="42"/>
      <c r="R47" s="42"/>
      <c r="S47" s="42"/>
      <c r="T47" s="42"/>
      <c r="U47" s="42"/>
    </row>
    <row r="48" spans="2:21" s="34" customFormat="1" ht="20.25" thickBot="1">
      <c r="B48" s="43"/>
      <c r="C48" s="44"/>
      <c r="D48" s="45"/>
      <c r="E48" s="46"/>
      <c r="F48" s="47"/>
      <c r="G48" s="47"/>
      <c r="H48" s="47"/>
      <c r="I48" s="42"/>
      <c r="J48" s="42"/>
      <c r="K48" s="42"/>
      <c r="L48" s="48"/>
      <c r="M48" s="42"/>
      <c r="N48" s="42"/>
      <c r="O48" s="42"/>
      <c r="P48" s="42"/>
      <c r="Q48" s="42"/>
      <c r="R48" s="42"/>
      <c r="S48" s="42"/>
      <c r="T48" s="42"/>
      <c r="U48" s="42"/>
    </row>
    <row r="49" spans="2:21" s="34" customFormat="1" ht="20.25" thickBot="1" thickTop="1">
      <c r="B49" s="43"/>
      <c r="C49" s="44"/>
      <c r="D49" s="44"/>
      <c r="F49" s="252" t="s">
        <v>23</v>
      </c>
      <c r="G49" s="253"/>
      <c r="H49" s="254"/>
      <c r="I49" s="249">
        <f>SUM(I18:I47)</f>
        <v>839217.2905615491</v>
      </c>
      <c r="J49" s="249">
        <f>SUM(J18:J47)</f>
        <v>548658.6705615491</v>
      </c>
      <c r="K49" s="250">
        <f>+J49-I49</f>
        <v>-290558.62</v>
      </c>
      <c r="L49" s="48"/>
      <c r="M49" s="42"/>
      <c r="N49" s="42"/>
      <c r="O49" s="42"/>
      <c r="P49" s="42"/>
      <c r="Q49" s="42"/>
      <c r="R49" s="42"/>
      <c r="S49" s="42"/>
      <c r="T49" s="42"/>
      <c r="U49" s="42"/>
    </row>
    <row r="50" spans="2:21" s="34" customFormat="1" ht="9.75" customHeight="1" thickTop="1">
      <c r="B50" s="43"/>
      <c r="C50" s="49"/>
      <c r="D50" s="49"/>
      <c r="F50" s="71"/>
      <c r="G50" s="70"/>
      <c r="H50" s="70"/>
      <c r="L50" s="48"/>
      <c r="M50" s="42"/>
      <c r="N50" s="42"/>
      <c r="O50" s="42"/>
      <c r="P50" s="42"/>
      <c r="Q50" s="42"/>
      <c r="R50" s="42"/>
      <c r="S50" s="42"/>
      <c r="T50" s="42"/>
      <c r="U50" s="42"/>
    </row>
    <row r="51" spans="2:21" s="34" customFormat="1" ht="18.75">
      <c r="B51" s="43"/>
      <c r="C51" s="244" t="s">
        <v>63</v>
      </c>
      <c r="D51" s="49"/>
      <c r="F51" s="71"/>
      <c r="G51" s="70"/>
      <c r="H51" s="70"/>
      <c r="I51" s="72"/>
      <c r="J51" s="72"/>
      <c r="K51" s="72"/>
      <c r="L51" s="48"/>
      <c r="M51" s="42"/>
      <c r="N51" s="42"/>
      <c r="O51" s="42"/>
      <c r="P51" s="42"/>
      <c r="Q51" s="42"/>
      <c r="R51" s="42"/>
      <c r="S51" s="42"/>
      <c r="T51" s="42"/>
      <c r="U51" s="42"/>
    </row>
    <row r="52" spans="2:21" s="27" customFormat="1" ht="10.5" customHeight="1" thickBot="1">
      <c r="B52" s="73"/>
      <c r="C52" s="74"/>
      <c r="D52" s="74"/>
      <c r="E52" s="75"/>
      <c r="F52" s="75"/>
      <c r="G52" s="75"/>
      <c r="H52" s="75"/>
      <c r="I52" s="75"/>
      <c r="J52" s="75"/>
      <c r="K52" s="75"/>
      <c r="L52" s="76"/>
      <c r="M52" s="29"/>
      <c r="N52" s="29"/>
      <c r="O52" s="77"/>
      <c r="P52" s="78"/>
      <c r="Q52" s="78"/>
      <c r="R52" s="79"/>
      <c r="S52" s="80"/>
      <c r="T52" s="29"/>
      <c r="U52" s="29"/>
    </row>
    <row r="53" spans="4:21" ht="13.5" thickTop="1"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81"/>
      <c r="P53" s="82"/>
      <c r="Q53" s="82"/>
      <c r="R53" s="11"/>
      <c r="S53" s="83"/>
      <c r="T53" s="11"/>
      <c r="U53" s="11"/>
    </row>
    <row r="54" spans="4:21" ht="12.75"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84"/>
      <c r="Q54" s="84"/>
      <c r="R54" s="85"/>
      <c r="S54" s="83"/>
      <c r="T54" s="11"/>
      <c r="U54" s="11"/>
    </row>
    <row r="55" spans="4:21" ht="12.75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84"/>
      <c r="Q55" s="84"/>
      <c r="R55" s="85"/>
      <c r="S55" s="83"/>
      <c r="T55" s="11"/>
      <c r="U55" s="11"/>
    </row>
    <row r="56" spans="4:21" ht="12.75">
      <c r="D56" s="11"/>
      <c r="E56" s="11"/>
      <c r="N56" s="11"/>
      <c r="O56" s="11"/>
      <c r="P56" s="11"/>
      <c r="Q56" s="11"/>
      <c r="R56" s="11"/>
      <c r="S56" s="11"/>
      <c r="T56" s="11"/>
      <c r="U56" s="11"/>
    </row>
    <row r="57" spans="4:21" ht="12.75">
      <c r="D57" s="11"/>
      <c r="E57" s="11"/>
      <c r="R57" s="11"/>
      <c r="S57" s="11"/>
      <c r="T57" s="11"/>
      <c r="U57" s="11"/>
    </row>
    <row r="58" spans="4:21" ht="12.75">
      <c r="D58" s="11"/>
      <c r="E58" s="11"/>
      <c r="R58" s="11"/>
      <c r="S58" s="11"/>
      <c r="T58" s="11"/>
      <c r="U58" s="11"/>
    </row>
    <row r="59" spans="4:21" ht="12.75">
      <c r="D59" s="11"/>
      <c r="E59" s="11"/>
      <c r="R59" s="11"/>
      <c r="S59" s="11"/>
      <c r="T59" s="11"/>
      <c r="U59" s="11"/>
    </row>
    <row r="60" spans="4:21" ht="12.75">
      <c r="D60" s="11"/>
      <c r="E60" s="11"/>
      <c r="R60" s="11"/>
      <c r="S60" s="11"/>
      <c r="T60" s="11"/>
      <c r="U60" s="11"/>
    </row>
    <row r="61" spans="4:21" ht="12.75">
      <c r="D61" s="11"/>
      <c r="E61" s="11"/>
      <c r="R61" s="11"/>
      <c r="S61" s="11"/>
      <c r="T61" s="11"/>
      <c r="U61" s="11"/>
    </row>
    <row r="62" spans="18:21" ht="12.75">
      <c r="R62" s="11"/>
      <c r="S62" s="11"/>
      <c r="T62" s="11"/>
      <c r="U62" s="11"/>
    </row>
    <row r="63" spans="18:21" ht="12.75">
      <c r="R63" s="11"/>
      <c r="S63" s="11"/>
      <c r="T63" s="11"/>
      <c r="U63" s="11"/>
    </row>
  </sheetData>
  <sheetProtection/>
  <mergeCells count="1">
    <mergeCell ref="F49:H49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59" r:id="rId2"/>
  <headerFooter alignWithMargins="0">
    <oddFooter>&amp;L&amp;F-&amp;A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zoomScale="75" zoomScaleNormal="75" zoomScalePageLayoutView="0" workbookViewId="0" topLeftCell="A1">
      <selection activeCell="F38" sqref="F38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4" width="13.7109375" style="9" customWidth="1"/>
    <col min="5" max="5" width="13.851562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6"/>
      <c r="B2" s="2" t="str">
        <f>+'TOT-0514'!B2</f>
        <v>ANEXO V al Memorándum D.T.E.E. N°     654      /2015                           .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87"/>
    </row>
    <row r="4" spans="1:4" s="14" customFormat="1" ht="11.25">
      <c r="A4" s="12" t="s">
        <v>2</v>
      </c>
      <c r="B4" s="88"/>
      <c r="C4" s="88"/>
      <c r="D4" s="88"/>
    </row>
    <row r="5" spans="1:4" s="14" customFormat="1" ht="11.25">
      <c r="A5" s="12" t="s">
        <v>3</v>
      </c>
      <c r="B5" s="88"/>
      <c r="C5" s="88"/>
      <c r="D5" s="88"/>
    </row>
    <row r="6" s="8" customFormat="1" ht="13.5" thickBot="1"/>
    <row r="7" spans="2:32" s="8" customFormat="1" ht="13.5" thickTop="1">
      <c r="B7" s="89"/>
      <c r="C7" s="90"/>
      <c r="D7" s="90"/>
      <c r="E7" s="90"/>
      <c r="F7" s="90"/>
      <c r="G7" s="91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2"/>
    </row>
    <row r="8" spans="2:32" s="18" customFormat="1" ht="20.25">
      <c r="B8" s="93"/>
      <c r="C8" s="23"/>
      <c r="D8" s="23"/>
      <c r="E8" s="23"/>
      <c r="F8" s="94" t="s">
        <v>24</v>
      </c>
      <c r="G8" s="23"/>
      <c r="H8" s="23"/>
      <c r="I8" s="23"/>
      <c r="J8" s="23"/>
      <c r="P8" s="23"/>
      <c r="Q8" s="23"/>
      <c r="R8" s="95"/>
      <c r="S8" s="95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6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7"/>
    </row>
    <row r="10" spans="2:32" s="18" customFormat="1" ht="20.25">
      <c r="B10" s="93"/>
      <c r="C10" s="23"/>
      <c r="D10" s="23"/>
      <c r="E10" s="23"/>
      <c r="F10" s="95" t="s">
        <v>25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6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7"/>
    </row>
    <row r="12" spans="2:32" s="18" customFormat="1" ht="20.25">
      <c r="B12" s="93"/>
      <c r="C12" s="23"/>
      <c r="D12" s="23"/>
      <c r="E12" s="23"/>
      <c r="F12" s="95" t="s">
        <v>51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5"/>
      <c r="S12" s="95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6"/>
    </row>
    <row r="13" spans="2:32" s="8" customFormat="1" ht="12.75">
      <c r="B13" s="55"/>
      <c r="C13" s="11"/>
      <c r="D13" s="11"/>
      <c r="E13" s="11"/>
      <c r="F13" s="11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7"/>
    </row>
    <row r="14" spans="2:32" s="34" customFormat="1" ht="19.5">
      <c r="B14" s="35" t="str">
        <f>'TOT-0514'!B14</f>
        <v>Desde el 01 al 31 de mayo de 2014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99"/>
      <c r="Q14" s="9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0"/>
    </row>
    <row r="15" spans="2:32" s="8" customFormat="1" ht="16.5" customHeight="1" thickBot="1">
      <c r="B15" s="55"/>
      <c r="C15" s="11"/>
      <c r="D15" s="11"/>
      <c r="E15" s="11"/>
      <c r="F15" s="11"/>
      <c r="G15" s="83"/>
      <c r="H15" s="83"/>
      <c r="I15" s="11"/>
      <c r="J15" s="11"/>
      <c r="K15" s="11"/>
      <c r="L15" s="101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7"/>
    </row>
    <row r="16" spans="2:32" s="8" customFormat="1" ht="16.5" customHeight="1" thickBot="1" thickTop="1">
      <c r="B16" s="55"/>
      <c r="C16" s="11"/>
      <c r="D16" s="11"/>
      <c r="E16" s="11"/>
      <c r="F16" s="102" t="s">
        <v>26</v>
      </c>
      <c r="G16" s="103">
        <v>322</v>
      </c>
      <c r="H16" s="10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7"/>
    </row>
    <row r="17" spans="2:32" s="8" customFormat="1" ht="16.5" customHeight="1" thickBot="1" thickTop="1">
      <c r="B17" s="55"/>
      <c r="C17" s="11"/>
      <c r="D17" s="11"/>
      <c r="E17" s="11"/>
      <c r="F17" s="102" t="s">
        <v>27</v>
      </c>
      <c r="G17" s="103">
        <v>268.339</v>
      </c>
      <c r="H17" s="104"/>
      <c r="I17" s="11"/>
      <c r="J17" s="11"/>
      <c r="K17" s="11"/>
      <c r="L17" s="105"/>
      <c r="M17" s="10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7"/>
      <c r="Y17" s="107"/>
      <c r="Z17" s="107"/>
      <c r="AA17" s="107"/>
      <c r="AB17" s="107"/>
      <c r="AC17" s="107"/>
      <c r="AD17" s="107"/>
      <c r="AF17" s="97"/>
    </row>
    <row r="18" spans="2:32" s="8" customFormat="1" ht="16.5" customHeight="1" thickBot="1" thickTop="1">
      <c r="B18" s="55"/>
      <c r="C18" s="108">
        <v>3</v>
      </c>
      <c r="D18" s="108">
        <v>4</v>
      </c>
      <c r="E18" s="108">
        <v>5</v>
      </c>
      <c r="F18" s="108">
        <v>6</v>
      </c>
      <c r="G18" s="108">
        <v>7</v>
      </c>
      <c r="H18" s="108">
        <v>8</v>
      </c>
      <c r="I18" s="108">
        <v>9</v>
      </c>
      <c r="J18" s="108">
        <v>10</v>
      </c>
      <c r="K18" s="108">
        <v>11</v>
      </c>
      <c r="L18" s="108">
        <v>12</v>
      </c>
      <c r="M18" s="108">
        <v>13</v>
      </c>
      <c r="N18" s="108">
        <v>14</v>
      </c>
      <c r="O18" s="108">
        <v>15</v>
      </c>
      <c r="P18" s="108">
        <v>16</v>
      </c>
      <c r="Q18" s="108">
        <v>17</v>
      </c>
      <c r="R18" s="108">
        <v>18</v>
      </c>
      <c r="S18" s="108">
        <v>19</v>
      </c>
      <c r="T18" s="108">
        <v>20</v>
      </c>
      <c r="U18" s="108">
        <v>21</v>
      </c>
      <c r="V18" s="108">
        <v>22</v>
      </c>
      <c r="W18" s="108">
        <v>23</v>
      </c>
      <c r="X18" s="108">
        <v>24</v>
      </c>
      <c r="Y18" s="108">
        <v>25</v>
      </c>
      <c r="Z18" s="108">
        <v>26</v>
      </c>
      <c r="AA18" s="108">
        <v>27</v>
      </c>
      <c r="AB18" s="108">
        <v>28</v>
      </c>
      <c r="AC18" s="108">
        <v>29</v>
      </c>
      <c r="AD18" s="108">
        <v>30</v>
      </c>
      <c r="AE18" s="108">
        <v>31</v>
      </c>
      <c r="AF18" s="97"/>
    </row>
    <row r="19" spans="2:32" s="8" customFormat="1" ht="33.75" customHeight="1" thickBot="1" thickTop="1">
      <c r="B19" s="55"/>
      <c r="C19" s="109" t="s">
        <v>28</v>
      </c>
      <c r="D19" s="109" t="s">
        <v>29</v>
      </c>
      <c r="E19" s="109" t="s">
        <v>30</v>
      </c>
      <c r="F19" s="110" t="s">
        <v>5</v>
      </c>
      <c r="G19" s="111" t="s">
        <v>31</v>
      </c>
      <c r="H19" s="112" t="s">
        <v>32</v>
      </c>
      <c r="I19" s="113" t="s">
        <v>33</v>
      </c>
      <c r="J19" s="114" t="s">
        <v>34</v>
      </c>
      <c r="K19" s="115" t="s">
        <v>35</v>
      </c>
      <c r="L19" s="110" t="s">
        <v>36</v>
      </c>
      <c r="M19" s="116" t="s">
        <v>37</v>
      </c>
      <c r="N19" s="117" t="s">
        <v>38</v>
      </c>
      <c r="O19" s="112" t="s">
        <v>39</v>
      </c>
      <c r="P19" s="117" t="s">
        <v>53</v>
      </c>
      <c r="Q19" s="112" t="s">
        <v>40</v>
      </c>
      <c r="R19" s="116" t="s">
        <v>41</v>
      </c>
      <c r="S19" s="110" t="s">
        <v>42</v>
      </c>
      <c r="T19" s="118" t="s">
        <v>43</v>
      </c>
      <c r="U19" s="119" t="s">
        <v>44</v>
      </c>
      <c r="V19" s="120" t="s">
        <v>45</v>
      </c>
      <c r="W19" s="121"/>
      <c r="X19" s="122"/>
      <c r="Y19" s="123" t="s">
        <v>46</v>
      </c>
      <c r="Z19" s="124"/>
      <c r="AA19" s="125"/>
      <c r="AB19" s="126" t="s">
        <v>47</v>
      </c>
      <c r="AC19" s="127" t="s">
        <v>48</v>
      </c>
      <c r="AD19" s="128" t="s">
        <v>49</v>
      </c>
      <c r="AE19" s="128" t="s">
        <v>50</v>
      </c>
      <c r="AF19" s="129"/>
    </row>
    <row r="20" spans="2:32" s="8" customFormat="1" ht="16.5" customHeight="1" thickTop="1">
      <c r="B20" s="55"/>
      <c r="C20" s="130"/>
      <c r="D20" s="130"/>
      <c r="E20" s="130"/>
      <c r="F20" s="131"/>
      <c r="G20" s="131"/>
      <c r="H20" s="132"/>
      <c r="I20" s="133"/>
      <c r="J20" s="134"/>
      <c r="K20" s="135"/>
      <c r="L20" s="136"/>
      <c r="M20" s="136"/>
      <c r="N20" s="133"/>
      <c r="O20" s="133"/>
      <c r="P20" s="133"/>
      <c r="Q20" s="133"/>
      <c r="R20" s="133"/>
      <c r="S20" s="133"/>
      <c r="T20" s="137"/>
      <c r="U20" s="138"/>
      <c r="V20" s="139"/>
      <c r="W20" s="140"/>
      <c r="X20" s="141"/>
      <c r="Y20" s="142"/>
      <c r="Z20" s="143"/>
      <c r="AA20" s="144"/>
      <c r="AB20" s="145"/>
      <c r="AC20" s="146"/>
      <c r="AD20" s="133"/>
      <c r="AE20" s="147"/>
      <c r="AF20" s="97"/>
    </row>
    <row r="21" spans="2:32" s="8" customFormat="1" ht="16.5" customHeight="1">
      <c r="B21" s="55"/>
      <c r="C21" s="148"/>
      <c r="D21" s="148"/>
      <c r="E21" s="148"/>
      <c r="F21" s="149"/>
      <c r="G21" s="150"/>
      <c r="H21" s="151"/>
      <c r="I21" s="149"/>
      <c r="J21" s="152"/>
      <c r="K21" s="153"/>
      <c r="L21" s="154"/>
      <c r="M21" s="107"/>
      <c r="N21" s="149"/>
      <c r="O21" s="149"/>
      <c r="P21" s="155"/>
      <c r="Q21" s="149"/>
      <c r="R21" s="149"/>
      <c r="S21" s="149"/>
      <c r="T21" s="156"/>
      <c r="U21" s="157"/>
      <c r="V21" s="158"/>
      <c r="W21" s="159"/>
      <c r="X21" s="160"/>
      <c r="Y21" s="161"/>
      <c r="Z21" s="162"/>
      <c r="AA21" s="163"/>
      <c r="AB21" s="164"/>
      <c r="AC21" s="165"/>
      <c r="AD21" s="149"/>
      <c r="AE21" s="166"/>
      <c r="AF21" s="97"/>
    </row>
    <row r="22" spans="2:32" s="8" customFormat="1" ht="16.5" customHeight="1">
      <c r="B22" s="55"/>
      <c r="C22" s="167">
        <v>15</v>
      </c>
      <c r="D22" s="167">
        <v>275323</v>
      </c>
      <c r="E22" s="167">
        <v>3561</v>
      </c>
      <c r="F22" s="167" t="s">
        <v>57</v>
      </c>
      <c r="G22" s="168">
        <v>500</v>
      </c>
      <c r="H22" s="169">
        <v>348.3999938964844</v>
      </c>
      <c r="I22" s="168" t="s">
        <v>70</v>
      </c>
      <c r="J22" s="170">
        <f aca="true" t="shared" si="0" ref="J22:J41">IF(I22="A",200,IF(I22="B",60,20))</f>
        <v>60</v>
      </c>
      <c r="K22" s="171">
        <f aca="true" t="shared" si="1" ref="K22:K41">IF(G22=500,IF(H22&lt;100,100*$G$16/100,H22*$G$16/100),IF(H22&lt;100,100*$G$17/100,H22*$G$17/100))</f>
        <v>1121.8479803466796</v>
      </c>
      <c r="L22" s="172">
        <v>41783.524305555555</v>
      </c>
      <c r="M22" s="173">
        <v>41783.55972222222</v>
      </c>
      <c r="N22" s="174">
        <f aca="true" t="shared" si="2" ref="N22:N41">IF(F22="","",(M22-L22)*24)</f>
        <v>0.8499999999767169</v>
      </c>
      <c r="O22" s="175">
        <f aca="true" t="shared" si="3" ref="O22:O41">IF(F22="","",ROUND((M22-L22)*24*60,0))</f>
        <v>51</v>
      </c>
      <c r="P22" s="176" t="s">
        <v>56</v>
      </c>
      <c r="Q22" s="177" t="str">
        <f aca="true" t="shared" si="4" ref="Q22:Q41">IF(F22="","","--")</f>
        <v>--</v>
      </c>
      <c r="R22" s="178" t="str">
        <f aca="true" t="shared" si="5" ref="R22:R41">IF(F22="","","NO")</f>
        <v>NO</v>
      </c>
      <c r="S22" s="178" t="str">
        <f aca="true" t="shared" si="6" ref="S22:S41">IF(F22="","",IF(OR(P22="P",P22="RP"),"--","NO"))</f>
        <v>NO</v>
      </c>
      <c r="T22" s="234" t="str">
        <f aca="true" t="shared" si="7" ref="T22:T41">IF(P22="P",K22*J22*ROUND(O22/60,2)*0.01,"--")</f>
        <v>--</v>
      </c>
      <c r="U22" s="235" t="str">
        <f aca="true" t="shared" si="8" ref="U22:U41">IF(P22="RP",K22*J22*ROUND(O22/60,2)*0.01*Q22/100,"--")</f>
        <v>--</v>
      </c>
      <c r="V22" s="236">
        <f aca="true" t="shared" si="9" ref="V22:V41">IF(AND(P22="F",S22="NO"),K22*J22*IF(R22="SI",1.2,1),"--")</f>
        <v>67310.87882080078</v>
      </c>
      <c r="W22" s="237">
        <f aca="true" t="shared" si="10" ref="W22:W41">IF(AND(P22="F",O22&gt;=10),K22*J22*IF(R22="SI",1.2,1)*IF(O22&lt;=300,ROUND(O22/60,2),5),"--")</f>
        <v>57214.24699768066</v>
      </c>
      <c r="X22" s="238" t="str">
        <f aca="true" t="shared" si="11" ref="X22:X41">IF(AND(P22="F",O22&gt;300),(ROUND(O22/60,2)-5)*K22*J22*0.1*IF(R22="SI",1.2,1),"--")</f>
        <v>--</v>
      </c>
      <c r="Y22" s="239" t="str">
        <f aca="true" t="shared" si="12" ref="Y22:Y41">IF(AND(P22="R",S22="NO"),K22*J22*Q22/100*IF(R22="SI",1.2,1),"--")</f>
        <v>--</v>
      </c>
      <c r="Z22" s="240" t="str">
        <f aca="true" t="shared" si="13" ref="Z22:Z41">IF(AND(P22="R",O22&gt;=10),K22*J22*Q22/100*IF(R22="SI",1.2,1)*IF(O22&lt;=300,ROUND(O22/60,2),5),"--")</f>
        <v>--</v>
      </c>
      <c r="AA22" s="241" t="str">
        <f aca="true" t="shared" si="14" ref="AA22:AA41">IF(AND(P22="R",O22&gt;300),(ROUND(O22/60,2)-5)*K22*J22*0.1*Q22/100*IF(R22="SI",1.2,1),"--")</f>
        <v>--</v>
      </c>
      <c r="AB22" s="242" t="str">
        <f aca="true" t="shared" si="15" ref="AB22:AB41">IF(P22="RF",ROUND(O22/60,2)*K22*J22*0.1*IF(R22="SI",1.2,1),"--")</f>
        <v>--</v>
      </c>
      <c r="AC22" s="243" t="str">
        <f aca="true" t="shared" si="16" ref="AC22:AC41">IF(P22="RR",ROUND(O22/60,2)*K22*J22*0.1*Q22/100*IF(R22="SI",1.2,1),"--")</f>
        <v>--</v>
      </c>
      <c r="AD22" s="179" t="s">
        <v>52</v>
      </c>
      <c r="AE22" s="180">
        <f aca="true" t="shared" si="17" ref="AE22:AE41">IF(F22="","",SUM(T22:AC22)*IF(AD22="SI",1,2))</f>
        <v>124525.12581848144</v>
      </c>
      <c r="AF22" s="181"/>
    </row>
    <row r="23" spans="2:32" s="8" customFormat="1" ht="16.5" customHeight="1">
      <c r="B23" s="55"/>
      <c r="C23" s="148"/>
      <c r="D23" s="148"/>
      <c r="E23" s="148"/>
      <c r="F23" s="167"/>
      <c r="G23" s="168"/>
      <c r="H23" s="169"/>
      <c r="I23" s="168"/>
      <c r="J23" s="170">
        <f t="shared" si="0"/>
        <v>20</v>
      </c>
      <c r="K23" s="171">
        <f t="shared" si="1"/>
        <v>268.339</v>
      </c>
      <c r="L23" s="172"/>
      <c r="M23" s="173"/>
      <c r="N23" s="174">
        <f t="shared" si="2"/>
      </c>
      <c r="O23" s="175">
        <f t="shared" si="3"/>
      </c>
      <c r="P23" s="176"/>
      <c r="Q23" s="177">
        <f t="shared" si="4"/>
      </c>
      <c r="R23" s="178">
        <f t="shared" si="5"/>
      </c>
      <c r="S23" s="178">
        <f t="shared" si="6"/>
      </c>
      <c r="T23" s="234" t="str">
        <f t="shared" si="7"/>
        <v>--</v>
      </c>
      <c r="U23" s="235" t="str">
        <f t="shared" si="8"/>
        <v>--</v>
      </c>
      <c r="V23" s="236" t="str">
        <f t="shared" si="9"/>
        <v>--</v>
      </c>
      <c r="W23" s="237" t="str">
        <f t="shared" si="10"/>
        <v>--</v>
      </c>
      <c r="X23" s="238" t="str">
        <f t="shared" si="11"/>
        <v>--</v>
      </c>
      <c r="Y23" s="239" t="str">
        <f t="shared" si="12"/>
        <v>--</v>
      </c>
      <c r="Z23" s="240" t="str">
        <f t="shared" si="13"/>
        <v>--</v>
      </c>
      <c r="AA23" s="241" t="str">
        <f t="shared" si="14"/>
        <v>--</v>
      </c>
      <c r="AB23" s="242" t="str">
        <f t="shared" si="15"/>
        <v>--</v>
      </c>
      <c r="AC23" s="243" t="str">
        <f t="shared" si="16"/>
        <v>--</v>
      </c>
      <c r="AD23" s="179">
        <f aca="true" t="shared" si="18" ref="AD23:AD41">IF(F23="","","SI")</f>
      </c>
      <c r="AE23" s="180">
        <f t="shared" si="17"/>
      </c>
      <c r="AF23" s="181"/>
    </row>
    <row r="24" spans="2:32" s="8" customFormat="1" ht="16.5" customHeight="1">
      <c r="B24" s="55"/>
      <c r="C24" s="167"/>
      <c r="D24" s="167"/>
      <c r="E24" s="167"/>
      <c r="F24" s="182"/>
      <c r="G24" s="183"/>
      <c r="H24" s="184"/>
      <c r="I24" s="183"/>
      <c r="J24" s="170">
        <f t="shared" si="0"/>
        <v>20</v>
      </c>
      <c r="K24" s="171">
        <f t="shared" si="1"/>
        <v>268.339</v>
      </c>
      <c r="L24" s="185"/>
      <c r="M24" s="186"/>
      <c r="N24" s="174">
        <f t="shared" si="2"/>
      </c>
      <c r="O24" s="175">
        <f t="shared" si="3"/>
      </c>
      <c r="P24" s="176"/>
      <c r="Q24" s="177">
        <f t="shared" si="4"/>
      </c>
      <c r="R24" s="178">
        <f t="shared" si="5"/>
      </c>
      <c r="S24" s="178">
        <f t="shared" si="6"/>
      </c>
      <c r="T24" s="234" t="str">
        <f t="shared" si="7"/>
        <v>--</v>
      </c>
      <c r="U24" s="235" t="str">
        <f t="shared" si="8"/>
        <v>--</v>
      </c>
      <c r="V24" s="236" t="str">
        <f t="shared" si="9"/>
        <v>--</v>
      </c>
      <c r="W24" s="237" t="str">
        <f t="shared" si="10"/>
        <v>--</v>
      </c>
      <c r="X24" s="238" t="str">
        <f t="shared" si="11"/>
        <v>--</v>
      </c>
      <c r="Y24" s="239" t="str">
        <f t="shared" si="12"/>
        <v>--</v>
      </c>
      <c r="Z24" s="240" t="str">
        <f t="shared" si="13"/>
        <v>--</v>
      </c>
      <c r="AA24" s="241" t="str">
        <f t="shared" si="14"/>
        <v>--</v>
      </c>
      <c r="AB24" s="242" t="str">
        <f t="shared" si="15"/>
        <v>--</v>
      </c>
      <c r="AC24" s="243" t="str">
        <f t="shared" si="16"/>
        <v>--</v>
      </c>
      <c r="AD24" s="179">
        <f t="shared" si="18"/>
      </c>
      <c r="AE24" s="180">
        <f t="shared" si="17"/>
      </c>
      <c r="AF24" s="181"/>
    </row>
    <row r="25" spans="2:32" s="8" customFormat="1" ht="16.5" customHeight="1">
      <c r="B25" s="55"/>
      <c r="C25" s="148"/>
      <c r="D25" s="148"/>
      <c r="E25" s="148"/>
      <c r="F25" s="182"/>
      <c r="G25" s="183"/>
      <c r="H25" s="184"/>
      <c r="I25" s="183"/>
      <c r="J25" s="170">
        <f t="shared" si="0"/>
        <v>20</v>
      </c>
      <c r="K25" s="171">
        <f t="shared" si="1"/>
        <v>268.339</v>
      </c>
      <c r="L25" s="185"/>
      <c r="M25" s="186"/>
      <c r="N25" s="174">
        <f t="shared" si="2"/>
      </c>
      <c r="O25" s="175">
        <f t="shared" si="3"/>
      </c>
      <c r="P25" s="176"/>
      <c r="Q25" s="177">
        <f t="shared" si="4"/>
      </c>
      <c r="R25" s="178">
        <f t="shared" si="5"/>
      </c>
      <c r="S25" s="178">
        <f t="shared" si="6"/>
      </c>
      <c r="T25" s="234" t="str">
        <f t="shared" si="7"/>
        <v>--</v>
      </c>
      <c r="U25" s="235" t="str">
        <f t="shared" si="8"/>
        <v>--</v>
      </c>
      <c r="V25" s="236" t="str">
        <f t="shared" si="9"/>
        <v>--</v>
      </c>
      <c r="W25" s="237" t="str">
        <f t="shared" si="10"/>
        <v>--</v>
      </c>
      <c r="X25" s="238" t="str">
        <f t="shared" si="11"/>
        <v>--</v>
      </c>
      <c r="Y25" s="239" t="str">
        <f t="shared" si="12"/>
        <v>--</v>
      </c>
      <c r="Z25" s="240" t="str">
        <f t="shared" si="13"/>
        <v>--</v>
      </c>
      <c r="AA25" s="241" t="str">
        <f t="shared" si="14"/>
        <v>--</v>
      </c>
      <c r="AB25" s="242" t="str">
        <f t="shared" si="15"/>
        <v>--</v>
      </c>
      <c r="AC25" s="243" t="str">
        <f t="shared" si="16"/>
        <v>--</v>
      </c>
      <c r="AD25" s="179">
        <f t="shared" si="18"/>
      </c>
      <c r="AE25" s="180">
        <f t="shared" si="17"/>
      </c>
      <c r="AF25" s="181"/>
    </row>
    <row r="26" spans="2:32" s="8" customFormat="1" ht="16.5" customHeight="1">
      <c r="B26" s="55"/>
      <c r="C26" s="167"/>
      <c r="D26" s="167"/>
      <c r="E26" s="167"/>
      <c r="F26" s="167"/>
      <c r="G26" s="168"/>
      <c r="H26" s="169"/>
      <c r="I26" s="168"/>
      <c r="J26" s="170">
        <f t="shared" si="0"/>
        <v>20</v>
      </c>
      <c r="K26" s="171">
        <f t="shared" si="1"/>
        <v>268.339</v>
      </c>
      <c r="L26" s="172"/>
      <c r="M26" s="173"/>
      <c r="N26" s="174">
        <f t="shared" si="2"/>
      </c>
      <c r="O26" s="175">
        <f t="shared" si="3"/>
      </c>
      <c r="P26" s="176"/>
      <c r="Q26" s="177">
        <f t="shared" si="4"/>
      </c>
      <c r="R26" s="178">
        <f t="shared" si="5"/>
      </c>
      <c r="S26" s="178">
        <f t="shared" si="6"/>
      </c>
      <c r="T26" s="234" t="str">
        <f t="shared" si="7"/>
        <v>--</v>
      </c>
      <c r="U26" s="235" t="str">
        <f t="shared" si="8"/>
        <v>--</v>
      </c>
      <c r="V26" s="236" t="str">
        <f t="shared" si="9"/>
        <v>--</v>
      </c>
      <c r="W26" s="237" t="str">
        <f t="shared" si="10"/>
        <v>--</v>
      </c>
      <c r="X26" s="238" t="str">
        <f t="shared" si="11"/>
        <v>--</v>
      </c>
      <c r="Y26" s="239" t="str">
        <f t="shared" si="12"/>
        <v>--</v>
      </c>
      <c r="Z26" s="240" t="str">
        <f t="shared" si="13"/>
        <v>--</v>
      </c>
      <c r="AA26" s="241" t="str">
        <f t="shared" si="14"/>
        <v>--</v>
      </c>
      <c r="AB26" s="242" t="str">
        <f t="shared" si="15"/>
        <v>--</v>
      </c>
      <c r="AC26" s="243" t="str">
        <f t="shared" si="16"/>
        <v>--</v>
      </c>
      <c r="AD26" s="179">
        <f t="shared" si="18"/>
      </c>
      <c r="AE26" s="180">
        <f t="shared" si="17"/>
      </c>
      <c r="AF26" s="181"/>
    </row>
    <row r="27" spans="2:32" s="8" customFormat="1" ht="16.5" customHeight="1">
      <c r="B27" s="55"/>
      <c r="C27" s="148"/>
      <c r="D27" s="148"/>
      <c r="E27" s="148"/>
      <c r="F27" s="167"/>
      <c r="G27" s="168"/>
      <c r="H27" s="169"/>
      <c r="I27" s="168"/>
      <c r="J27" s="170">
        <f t="shared" si="0"/>
        <v>20</v>
      </c>
      <c r="K27" s="171">
        <f t="shared" si="1"/>
        <v>268.339</v>
      </c>
      <c r="L27" s="172"/>
      <c r="M27" s="173"/>
      <c r="N27" s="174">
        <f t="shared" si="2"/>
      </c>
      <c r="O27" s="175">
        <f t="shared" si="3"/>
      </c>
      <c r="P27" s="176"/>
      <c r="Q27" s="177">
        <f t="shared" si="4"/>
      </c>
      <c r="R27" s="178">
        <f t="shared" si="5"/>
      </c>
      <c r="S27" s="178">
        <f t="shared" si="6"/>
      </c>
      <c r="T27" s="234" t="str">
        <f t="shared" si="7"/>
        <v>--</v>
      </c>
      <c r="U27" s="235" t="str">
        <f t="shared" si="8"/>
        <v>--</v>
      </c>
      <c r="V27" s="236" t="str">
        <f t="shared" si="9"/>
        <v>--</v>
      </c>
      <c r="W27" s="237" t="str">
        <f t="shared" si="10"/>
        <v>--</v>
      </c>
      <c r="X27" s="238" t="str">
        <f t="shared" si="11"/>
        <v>--</v>
      </c>
      <c r="Y27" s="239" t="str">
        <f t="shared" si="12"/>
        <v>--</v>
      </c>
      <c r="Z27" s="240" t="str">
        <f t="shared" si="13"/>
        <v>--</v>
      </c>
      <c r="AA27" s="241" t="str">
        <f t="shared" si="14"/>
        <v>--</v>
      </c>
      <c r="AB27" s="242" t="str">
        <f t="shared" si="15"/>
        <v>--</v>
      </c>
      <c r="AC27" s="243" t="str">
        <f t="shared" si="16"/>
        <v>--</v>
      </c>
      <c r="AD27" s="179">
        <f t="shared" si="18"/>
      </c>
      <c r="AE27" s="180">
        <f t="shared" si="17"/>
      </c>
      <c r="AF27" s="181"/>
    </row>
    <row r="28" spans="2:32" s="8" customFormat="1" ht="16.5" customHeight="1">
      <c r="B28" s="55"/>
      <c r="C28" s="167"/>
      <c r="D28" s="167"/>
      <c r="E28" s="167"/>
      <c r="F28" s="187"/>
      <c r="G28" s="188"/>
      <c r="H28" s="189"/>
      <c r="I28" s="188"/>
      <c r="J28" s="170">
        <f t="shared" si="0"/>
        <v>20</v>
      </c>
      <c r="K28" s="171">
        <f t="shared" si="1"/>
        <v>268.339</v>
      </c>
      <c r="L28" s="190"/>
      <c r="M28" s="191"/>
      <c r="N28" s="174">
        <f t="shared" si="2"/>
      </c>
      <c r="O28" s="175">
        <f t="shared" si="3"/>
      </c>
      <c r="P28" s="176"/>
      <c r="Q28" s="177">
        <f t="shared" si="4"/>
      </c>
      <c r="R28" s="178">
        <f t="shared" si="5"/>
      </c>
      <c r="S28" s="178">
        <f t="shared" si="6"/>
      </c>
      <c r="T28" s="234" t="str">
        <f t="shared" si="7"/>
        <v>--</v>
      </c>
      <c r="U28" s="235" t="str">
        <f t="shared" si="8"/>
        <v>--</v>
      </c>
      <c r="V28" s="236" t="str">
        <f t="shared" si="9"/>
        <v>--</v>
      </c>
      <c r="W28" s="237" t="str">
        <f t="shared" si="10"/>
        <v>--</v>
      </c>
      <c r="X28" s="238" t="str">
        <f t="shared" si="11"/>
        <v>--</v>
      </c>
      <c r="Y28" s="239" t="str">
        <f t="shared" si="12"/>
        <v>--</v>
      </c>
      <c r="Z28" s="240" t="str">
        <f t="shared" si="13"/>
        <v>--</v>
      </c>
      <c r="AA28" s="241" t="str">
        <f t="shared" si="14"/>
        <v>--</v>
      </c>
      <c r="AB28" s="242" t="str">
        <f t="shared" si="15"/>
        <v>--</v>
      </c>
      <c r="AC28" s="243" t="str">
        <f t="shared" si="16"/>
        <v>--</v>
      </c>
      <c r="AD28" s="179">
        <f t="shared" si="18"/>
      </c>
      <c r="AE28" s="180">
        <f t="shared" si="17"/>
      </c>
      <c r="AF28" s="181"/>
    </row>
    <row r="29" spans="2:32" s="8" customFormat="1" ht="16.5" customHeight="1">
      <c r="B29" s="55"/>
      <c r="C29" s="148"/>
      <c r="D29" s="148"/>
      <c r="E29" s="148"/>
      <c r="F29" s="187"/>
      <c r="G29" s="188"/>
      <c r="H29" s="189"/>
      <c r="I29" s="188"/>
      <c r="J29" s="170">
        <f t="shared" si="0"/>
        <v>20</v>
      </c>
      <c r="K29" s="171">
        <f t="shared" si="1"/>
        <v>268.339</v>
      </c>
      <c r="L29" s="190"/>
      <c r="M29" s="191"/>
      <c r="N29" s="174">
        <f t="shared" si="2"/>
      </c>
      <c r="O29" s="175">
        <f t="shared" si="3"/>
      </c>
      <c r="P29" s="176"/>
      <c r="Q29" s="177">
        <f t="shared" si="4"/>
      </c>
      <c r="R29" s="178">
        <f t="shared" si="5"/>
      </c>
      <c r="S29" s="178">
        <f t="shared" si="6"/>
      </c>
      <c r="T29" s="234" t="str">
        <f t="shared" si="7"/>
        <v>--</v>
      </c>
      <c r="U29" s="235" t="str">
        <f t="shared" si="8"/>
        <v>--</v>
      </c>
      <c r="V29" s="236" t="str">
        <f t="shared" si="9"/>
        <v>--</v>
      </c>
      <c r="W29" s="237" t="str">
        <f t="shared" si="10"/>
        <v>--</v>
      </c>
      <c r="X29" s="238" t="str">
        <f t="shared" si="11"/>
        <v>--</v>
      </c>
      <c r="Y29" s="239" t="str">
        <f t="shared" si="12"/>
        <v>--</v>
      </c>
      <c r="Z29" s="240" t="str">
        <f t="shared" si="13"/>
        <v>--</v>
      </c>
      <c r="AA29" s="241" t="str">
        <f t="shared" si="14"/>
        <v>--</v>
      </c>
      <c r="AB29" s="242" t="str">
        <f t="shared" si="15"/>
        <v>--</v>
      </c>
      <c r="AC29" s="243" t="str">
        <f t="shared" si="16"/>
        <v>--</v>
      </c>
      <c r="AD29" s="179">
        <f t="shared" si="18"/>
      </c>
      <c r="AE29" s="180">
        <f t="shared" si="17"/>
      </c>
      <c r="AF29" s="181"/>
    </row>
    <row r="30" spans="2:32" s="8" customFormat="1" ht="16.5" customHeight="1">
      <c r="B30" s="55"/>
      <c r="C30" s="167"/>
      <c r="D30" s="167"/>
      <c r="E30" s="167"/>
      <c r="F30" s="187"/>
      <c r="G30" s="188"/>
      <c r="H30" s="189"/>
      <c r="I30" s="188"/>
      <c r="J30" s="170">
        <f t="shared" si="0"/>
        <v>20</v>
      </c>
      <c r="K30" s="171">
        <f t="shared" si="1"/>
        <v>268.339</v>
      </c>
      <c r="L30" s="190"/>
      <c r="M30" s="191"/>
      <c r="N30" s="174">
        <f t="shared" si="2"/>
      </c>
      <c r="O30" s="175">
        <f t="shared" si="3"/>
      </c>
      <c r="P30" s="176"/>
      <c r="Q30" s="177">
        <f t="shared" si="4"/>
      </c>
      <c r="R30" s="178">
        <f t="shared" si="5"/>
      </c>
      <c r="S30" s="178">
        <f t="shared" si="6"/>
      </c>
      <c r="T30" s="234" t="str">
        <f t="shared" si="7"/>
        <v>--</v>
      </c>
      <c r="U30" s="235" t="str">
        <f t="shared" si="8"/>
        <v>--</v>
      </c>
      <c r="V30" s="236" t="str">
        <f t="shared" si="9"/>
        <v>--</v>
      </c>
      <c r="W30" s="237" t="str">
        <f t="shared" si="10"/>
        <v>--</v>
      </c>
      <c r="X30" s="238" t="str">
        <f t="shared" si="11"/>
        <v>--</v>
      </c>
      <c r="Y30" s="239" t="str">
        <f t="shared" si="12"/>
        <v>--</v>
      </c>
      <c r="Z30" s="240" t="str">
        <f t="shared" si="13"/>
        <v>--</v>
      </c>
      <c r="AA30" s="241" t="str">
        <f t="shared" si="14"/>
        <v>--</v>
      </c>
      <c r="AB30" s="242" t="str">
        <f t="shared" si="15"/>
        <v>--</v>
      </c>
      <c r="AC30" s="243" t="str">
        <f t="shared" si="16"/>
        <v>--</v>
      </c>
      <c r="AD30" s="179">
        <f t="shared" si="18"/>
      </c>
      <c r="AE30" s="180">
        <f t="shared" si="17"/>
      </c>
      <c r="AF30" s="181"/>
    </row>
    <row r="31" spans="2:32" s="8" customFormat="1" ht="16.5" customHeight="1">
      <c r="B31" s="55"/>
      <c r="C31" s="148"/>
      <c r="D31" s="148"/>
      <c r="E31" s="148"/>
      <c r="F31" s="187"/>
      <c r="G31" s="188"/>
      <c r="H31" s="189"/>
      <c r="I31" s="188"/>
      <c r="J31" s="170">
        <f t="shared" si="0"/>
        <v>20</v>
      </c>
      <c r="K31" s="171">
        <f t="shared" si="1"/>
        <v>268.339</v>
      </c>
      <c r="L31" s="190"/>
      <c r="M31" s="191"/>
      <c r="N31" s="174">
        <f t="shared" si="2"/>
      </c>
      <c r="O31" s="175">
        <f t="shared" si="3"/>
      </c>
      <c r="P31" s="176"/>
      <c r="Q31" s="177">
        <f t="shared" si="4"/>
      </c>
      <c r="R31" s="178">
        <f t="shared" si="5"/>
      </c>
      <c r="S31" s="178">
        <f t="shared" si="6"/>
      </c>
      <c r="T31" s="234" t="str">
        <f t="shared" si="7"/>
        <v>--</v>
      </c>
      <c r="U31" s="235" t="str">
        <f t="shared" si="8"/>
        <v>--</v>
      </c>
      <c r="V31" s="236" t="str">
        <f t="shared" si="9"/>
        <v>--</v>
      </c>
      <c r="W31" s="237" t="str">
        <f t="shared" si="10"/>
        <v>--</v>
      </c>
      <c r="X31" s="238" t="str">
        <f t="shared" si="11"/>
        <v>--</v>
      </c>
      <c r="Y31" s="239" t="str">
        <f t="shared" si="12"/>
        <v>--</v>
      </c>
      <c r="Z31" s="240" t="str">
        <f t="shared" si="13"/>
        <v>--</v>
      </c>
      <c r="AA31" s="241" t="str">
        <f t="shared" si="14"/>
        <v>--</v>
      </c>
      <c r="AB31" s="242" t="str">
        <f t="shared" si="15"/>
        <v>--</v>
      </c>
      <c r="AC31" s="243" t="str">
        <f t="shared" si="16"/>
        <v>--</v>
      </c>
      <c r="AD31" s="179">
        <f t="shared" si="18"/>
      </c>
      <c r="AE31" s="180">
        <f t="shared" si="17"/>
      </c>
      <c r="AF31" s="181"/>
    </row>
    <row r="32" spans="2:32" s="8" customFormat="1" ht="16.5" customHeight="1">
      <c r="B32" s="55"/>
      <c r="C32" s="167"/>
      <c r="D32" s="167"/>
      <c r="E32" s="167"/>
      <c r="F32" s="187"/>
      <c r="G32" s="188"/>
      <c r="H32" s="189"/>
      <c r="I32" s="188"/>
      <c r="J32" s="170">
        <f t="shared" si="0"/>
        <v>20</v>
      </c>
      <c r="K32" s="171">
        <f t="shared" si="1"/>
        <v>268.339</v>
      </c>
      <c r="L32" s="190"/>
      <c r="M32" s="191"/>
      <c r="N32" s="174">
        <f t="shared" si="2"/>
      </c>
      <c r="O32" s="175">
        <f t="shared" si="3"/>
      </c>
      <c r="P32" s="176"/>
      <c r="Q32" s="177">
        <f t="shared" si="4"/>
      </c>
      <c r="R32" s="178">
        <f t="shared" si="5"/>
      </c>
      <c r="S32" s="178">
        <f t="shared" si="6"/>
      </c>
      <c r="T32" s="234" t="str">
        <f t="shared" si="7"/>
        <v>--</v>
      </c>
      <c r="U32" s="235" t="str">
        <f t="shared" si="8"/>
        <v>--</v>
      </c>
      <c r="V32" s="236" t="str">
        <f t="shared" si="9"/>
        <v>--</v>
      </c>
      <c r="W32" s="237" t="str">
        <f t="shared" si="10"/>
        <v>--</v>
      </c>
      <c r="X32" s="238" t="str">
        <f t="shared" si="11"/>
        <v>--</v>
      </c>
      <c r="Y32" s="239" t="str">
        <f t="shared" si="12"/>
        <v>--</v>
      </c>
      <c r="Z32" s="240" t="str">
        <f t="shared" si="13"/>
        <v>--</v>
      </c>
      <c r="AA32" s="241" t="str">
        <f t="shared" si="14"/>
        <v>--</v>
      </c>
      <c r="AB32" s="242" t="str">
        <f t="shared" si="15"/>
        <v>--</v>
      </c>
      <c r="AC32" s="243" t="str">
        <f t="shared" si="16"/>
        <v>--</v>
      </c>
      <c r="AD32" s="179">
        <f t="shared" si="18"/>
      </c>
      <c r="AE32" s="180">
        <f t="shared" si="17"/>
      </c>
      <c r="AF32" s="181"/>
    </row>
    <row r="33" spans="2:32" s="8" customFormat="1" ht="16.5" customHeight="1">
      <c r="B33" s="55"/>
      <c r="C33" s="148"/>
      <c r="D33" s="148"/>
      <c r="E33" s="148"/>
      <c r="F33" s="187"/>
      <c r="G33" s="188"/>
      <c r="H33" s="189"/>
      <c r="I33" s="188"/>
      <c r="J33" s="170">
        <f t="shared" si="0"/>
        <v>20</v>
      </c>
      <c r="K33" s="171">
        <f t="shared" si="1"/>
        <v>268.339</v>
      </c>
      <c r="L33" s="190"/>
      <c r="M33" s="192"/>
      <c r="N33" s="174">
        <f t="shared" si="2"/>
      </c>
      <c r="O33" s="175">
        <f t="shared" si="3"/>
      </c>
      <c r="P33" s="176"/>
      <c r="Q33" s="177">
        <f t="shared" si="4"/>
      </c>
      <c r="R33" s="178">
        <f t="shared" si="5"/>
      </c>
      <c r="S33" s="178">
        <f t="shared" si="6"/>
      </c>
      <c r="T33" s="234" t="str">
        <f t="shared" si="7"/>
        <v>--</v>
      </c>
      <c r="U33" s="235" t="str">
        <f t="shared" si="8"/>
        <v>--</v>
      </c>
      <c r="V33" s="236" t="str">
        <f t="shared" si="9"/>
        <v>--</v>
      </c>
      <c r="W33" s="237" t="str">
        <f t="shared" si="10"/>
        <v>--</v>
      </c>
      <c r="X33" s="238" t="str">
        <f t="shared" si="11"/>
        <v>--</v>
      </c>
      <c r="Y33" s="239" t="str">
        <f t="shared" si="12"/>
        <v>--</v>
      </c>
      <c r="Z33" s="240" t="str">
        <f t="shared" si="13"/>
        <v>--</v>
      </c>
      <c r="AA33" s="241" t="str">
        <f t="shared" si="14"/>
        <v>--</v>
      </c>
      <c r="AB33" s="242" t="str">
        <f t="shared" si="15"/>
        <v>--</v>
      </c>
      <c r="AC33" s="243" t="str">
        <f t="shared" si="16"/>
        <v>--</v>
      </c>
      <c r="AD33" s="179">
        <f t="shared" si="18"/>
      </c>
      <c r="AE33" s="180">
        <f t="shared" si="17"/>
      </c>
      <c r="AF33" s="181"/>
    </row>
    <row r="34" spans="2:32" s="8" customFormat="1" ht="16.5" customHeight="1">
      <c r="B34" s="55"/>
      <c r="C34" s="167"/>
      <c r="D34" s="167"/>
      <c r="E34" s="167"/>
      <c r="F34" s="187"/>
      <c r="G34" s="188"/>
      <c r="H34" s="189"/>
      <c r="I34" s="188"/>
      <c r="J34" s="170">
        <f t="shared" si="0"/>
        <v>20</v>
      </c>
      <c r="K34" s="171">
        <f t="shared" si="1"/>
        <v>268.339</v>
      </c>
      <c r="L34" s="190"/>
      <c r="M34" s="192"/>
      <c r="N34" s="174">
        <f t="shared" si="2"/>
      </c>
      <c r="O34" s="175">
        <f t="shared" si="3"/>
      </c>
      <c r="P34" s="176"/>
      <c r="Q34" s="177">
        <f t="shared" si="4"/>
      </c>
      <c r="R34" s="178">
        <f t="shared" si="5"/>
      </c>
      <c r="S34" s="178">
        <f t="shared" si="6"/>
      </c>
      <c r="T34" s="234" t="str">
        <f t="shared" si="7"/>
        <v>--</v>
      </c>
      <c r="U34" s="235" t="str">
        <f t="shared" si="8"/>
        <v>--</v>
      </c>
      <c r="V34" s="236" t="str">
        <f t="shared" si="9"/>
        <v>--</v>
      </c>
      <c r="W34" s="237" t="str">
        <f t="shared" si="10"/>
        <v>--</v>
      </c>
      <c r="X34" s="238" t="str">
        <f t="shared" si="11"/>
        <v>--</v>
      </c>
      <c r="Y34" s="239" t="str">
        <f t="shared" si="12"/>
        <v>--</v>
      </c>
      <c r="Z34" s="240" t="str">
        <f t="shared" si="13"/>
        <v>--</v>
      </c>
      <c r="AA34" s="241" t="str">
        <f t="shared" si="14"/>
        <v>--</v>
      </c>
      <c r="AB34" s="242" t="str">
        <f t="shared" si="15"/>
        <v>--</v>
      </c>
      <c r="AC34" s="243" t="str">
        <f t="shared" si="16"/>
        <v>--</v>
      </c>
      <c r="AD34" s="179">
        <f t="shared" si="18"/>
      </c>
      <c r="AE34" s="180">
        <f t="shared" si="17"/>
      </c>
      <c r="AF34" s="181"/>
    </row>
    <row r="35" spans="2:32" s="8" customFormat="1" ht="16.5" customHeight="1">
      <c r="B35" s="55"/>
      <c r="C35" s="148"/>
      <c r="D35" s="148"/>
      <c r="E35" s="148"/>
      <c r="F35" s="187"/>
      <c r="G35" s="188"/>
      <c r="H35" s="189"/>
      <c r="I35" s="188"/>
      <c r="J35" s="170">
        <f t="shared" si="0"/>
        <v>20</v>
      </c>
      <c r="K35" s="171">
        <f t="shared" si="1"/>
        <v>268.339</v>
      </c>
      <c r="L35" s="190"/>
      <c r="M35" s="192"/>
      <c r="N35" s="174">
        <f t="shared" si="2"/>
      </c>
      <c r="O35" s="175">
        <f t="shared" si="3"/>
      </c>
      <c r="P35" s="176"/>
      <c r="Q35" s="177">
        <f t="shared" si="4"/>
      </c>
      <c r="R35" s="178">
        <f t="shared" si="5"/>
      </c>
      <c r="S35" s="178">
        <f t="shared" si="6"/>
      </c>
      <c r="T35" s="234" t="str">
        <f t="shared" si="7"/>
        <v>--</v>
      </c>
      <c r="U35" s="235" t="str">
        <f t="shared" si="8"/>
        <v>--</v>
      </c>
      <c r="V35" s="236" t="str">
        <f t="shared" si="9"/>
        <v>--</v>
      </c>
      <c r="W35" s="237" t="str">
        <f t="shared" si="10"/>
        <v>--</v>
      </c>
      <c r="X35" s="238" t="str">
        <f t="shared" si="11"/>
        <v>--</v>
      </c>
      <c r="Y35" s="239" t="str">
        <f t="shared" si="12"/>
        <v>--</v>
      </c>
      <c r="Z35" s="240" t="str">
        <f t="shared" si="13"/>
        <v>--</v>
      </c>
      <c r="AA35" s="241" t="str">
        <f t="shared" si="14"/>
        <v>--</v>
      </c>
      <c r="AB35" s="242" t="str">
        <f t="shared" si="15"/>
        <v>--</v>
      </c>
      <c r="AC35" s="243" t="str">
        <f t="shared" si="16"/>
        <v>--</v>
      </c>
      <c r="AD35" s="179">
        <f t="shared" si="18"/>
      </c>
      <c r="AE35" s="180">
        <f t="shared" si="17"/>
      </c>
      <c r="AF35" s="181"/>
    </row>
    <row r="36" spans="2:32" s="8" customFormat="1" ht="16.5" customHeight="1">
      <c r="B36" s="55"/>
      <c r="C36" s="167"/>
      <c r="D36" s="167"/>
      <c r="E36" s="167"/>
      <c r="F36" s="187"/>
      <c r="G36" s="188"/>
      <c r="H36" s="189"/>
      <c r="I36" s="188"/>
      <c r="J36" s="170">
        <f t="shared" si="0"/>
        <v>20</v>
      </c>
      <c r="K36" s="171">
        <f t="shared" si="1"/>
        <v>268.339</v>
      </c>
      <c r="L36" s="190"/>
      <c r="M36" s="192"/>
      <c r="N36" s="174">
        <f t="shared" si="2"/>
      </c>
      <c r="O36" s="175">
        <f t="shared" si="3"/>
      </c>
      <c r="P36" s="176"/>
      <c r="Q36" s="177">
        <f t="shared" si="4"/>
      </c>
      <c r="R36" s="178">
        <f t="shared" si="5"/>
      </c>
      <c r="S36" s="178">
        <f t="shared" si="6"/>
      </c>
      <c r="T36" s="234" t="str">
        <f t="shared" si="7"/>
        <v>--</v>
      </c>
      <c r="U36" s="235" t="str">
        <f t="shared" si="8"/>
        <v>--</v>
      </c>
      <c r="V36" s="236" t="str">
        <f t="shared" si="9"/>
        <v>--</v>
      </c>
      <c r="W36" s="237" t="str">
        <f t="shared" si="10"/>
        <v>--</v>
      </c>
      <c r="X36" s="238" t="str">
        <f t="shared" si="11"/>
        <v>--</v>
      </c>
      <c r="Y36" s="239" t="str">
        <f t="shared" si="12"/>
        <v>--</v>
      </c>
      <c r="Z36" s="240" t="str">
        <f t="shared" si="13"/>
        <v>--</v>
      </c>
      <c r="AA36" s="241" t="str">
        <f t="shared" si="14"/>
        <v>--</v>
      </c>
      <c r="AB36" s="242" t="str">
        <f t="shared" si="15"/>
        <v>--</v>
      </c>
      <c r="AC36" s="243" t="str">
        <f t="shared" si="16"/>
        <v>--</v>
      </c>
      <c r="AD36" s="179">
        <f t="shared" si="18"/>
      </c>
      <c r="AE36" s="180">
        <f t="shared" si="17"/>
      </c>
      <c r="AF36" s="181"/>
    </row>
    <row r="37" spans="2:32" s="8" customFormat="1" ht="16.5" customHeight="1">
      <c r="B37" s="55"/>
      <c r="C37" s="148"/>
      <c r="D37" s="148"/>
      <c r="E37" s="148"/>
      <c r="F37" s="187"/>
      <c r="G37" s="188"/>
      <c r="H37" s="189"/>
      <c r="I37" s="188"/>
      <c r="J37" s="170">
        <f t="shared" si="0"/>
        <v>20</v>
      </c>
      <c r="K37" s="171">
        <f t="shared" si="1"/>
        <v>268.339</v>
      </c>
      <c r="L37" s="190"/>
      <c r="M37" s="192"/>
      <c r="N37" s="174">
        <f t="shared" si="2"/>
      </c>
      <c r="O37" s="175">
        <f t="shared" si="3"/>
      </c>
      <c r="P37" s="176"/>
      <c r="Q37" s="177">
        <f t="shared" si="4"/>
      </c>
      <c r="R37" s="178">
        <f t="shared" si="5"/>
      </c>
      <c r="S37" s="178">
        <f t="shared" si="6"/>
      </c>
      <c r="T37" s="234" t="str">
        <f t="shared" si="7"/>
        <v>--</v>
      </c>
      <c r="U37" s="235" t="str">
        <f t="shared" si="8"/>
        <v>--</v>
      </c>
      <c r="V37" s="236" t="str">
        <f t="shared" si="9"/>
        <v>--</v>
      </c>
      <c r="W37" s="237" t="str">
        <f t="shared" si="10"/>
        <v>--</v>
      </c>
      <c r="X37" s="238" t="str">
        <f t="shared" si="11"/>
        <v>--</v>
      </c>
      <c r="Y37" s="239" t="str">
        <f t="shared" si="12"/>
        <v>--</v>
      </c>
      <c r="Z37" s="240" t="str">
        <f t="shared" si="13"/>
        <v>--</v>
      </c>
      <c r="AA37" s="241" t="str">
        <f t="shared" si="14"/>
        <v>--</v>
      </c>
      <c r="AB37" s="242" t="str">
        <f t="shared" si="15"/>
        <v>--</v>
      </c>
      <c r="AC37" s="243" t="str">
        <f t="shared" si="16"/>
        <v>--</v>
      </c>
      <c r="AD37" s="179">
        <f t="shared" si="18"/>
      </c>
      <c r="AE37" s="180">
        <f t="shared" si="17"/>
      </c>
      <c r="AF37" s="181"/>
    </row>
    <row r="38" spans="2:32" s="8" customFormat="1" ht="16.5" customHeight="1">
      <c r="B38" s="55"/>
      <c r="C38" s="167"/>
      <c r="D38" s="167"/>
      <c r="E38" s="167"/>
      <c r="F38" s="187"/>
      <c r="G38" s="188"/>
      <c r="H38" s="189"/>
      <c r="I38" s="188"/>
      <c r="J38" s="170">
        <f t="shared" si="0"/>
        <v>20</v>
      </c>
      <c r="K38" s="171">
        <f t="shared" si="1"/>
        <v>268.339</v>
      </c>
      <c r="L38" s="190"/>
      <c r="M38" s="192"/>
      <c r="N38" s="174">
        <f t="shared" si="2"/>
      </c>
      <c r="O38" s="175">
        <f t="shared" si="3"/>
      </c>
      <c r="P38" s="176"/>
      <c r="Q38" s="177">
        <f t="shared" si="4"/>
      </c>
      <c r="R38" s="178">
        <f t="shared" si="5"/>
      </c>
      <c r="S38" s="178">
        <f t="shared" si="6"/>
      </c>
      <c r="T38" s="234" t="str">
        <f t="shared" si="7"/>
        <v>--</v>
      </c>
      <c r="U38" s="235" t="str">
        <f t="shared" si="8"/>
        <v>--</v>
      </c>
      <c r="V38" s="236" t="str">
        <f t="shared" si="9"/>
        <v>--</v>
      </c>
      <c r="W38" s="237" t="str">
        <f t="shared" si="10"/>
        <v>--</v>
      </c>
      <c r="X38" s="238" t="str">
        <f t="shared" si="11"/>
        <v>--</v>
      </c>
      <c r="Y38" s="239" t="str">
        <f t="shared" si="12"/>
        <v>--</v>
      </c>
      <c r="Z38" s="240" t="str">
        <f t="shared" si="13"/>
        <v>--</v>
      </c>
      <c r="AA38" s="241" t="str">
        <f t="shared" si="14"/>
        <v>--</v>
      </c>
      <c r="AB38" s="242" t="str">
        <f t="shared" si="15"/>
        <v>--</v>
      </c>
      <c r="AC38" s="243" t="str">
        <f t="shared" si="16"/>
        <v>--</v>
      </c>
      <c r="AD38" s="179">
        <f t="shared" si="18"/>
      </c>
      <c r="AE38" s="180">
        <f t="shared" si="17"/>
      </c>
      <c r="AF38" s="181"/>
    </row>
    <row r="39" spans="2:32" s="8" customFormat="1" ht="16.5" customHeight="1">
      <c r="B39" s="55"/>
      <c r="C39" s="148"/>
      <c r="D39" s="148"/>
      <c r="E39" s="148"/>
      <c r="F39" s="187"/>
      <c r="G39" s="188"/>
      <c r="H39" s="189"/>
      <c r="I39" s="188"/>
      <c r="J39" s="170">
        <f t="shared" si="0"/>
        <v>20</v>
      </c>
      <c r="K39" s="171">
        <f t="shared" si="1"/>
        <v>268.339</v>
      </c>
      <c r="L39" s="190"/>
      <c r="M39" s="192"/>
      <c r="N39" s="174">
        <f t="shared" si="2"/>
      </c>
      <c r="O39" s="175">
        <f t="shared" si="3"/>
      </c>
      <c r="P39" s="176"/>
      <c r="Q39" s="177">
        <f t="shared" si="4"/>
      </c>
      <c r="R39" s="178">
        <f t="shared" si="5"/>
      </c>
      <c r="S39" s="178">
        <f t="shared" si="6"/>
      </c>
      <c r="T39" s="234" t="str">
        <f t="shared" si="7"/>
        <v>--</v>
      </c>
      <c r="U39" s="235" t="str">
        <f t="shared" si="8"/>
        <v>--</v>
      </c>
      <c r="V39" s="236" t="str">
        <f t="shared" si="9"/>
        <v>--</v>
      </c>
      <c r="W39" s="237" t="str">
        <f t="shared" si="10"/>
        <v>--</v>
      </c>
      <c r="X39" s="238" t="str">
        <f t="shared" si="11"/>
        <v>--</v>
      </c>
      <c r="Y39" s="239" t="str">
        <f t="shared" si="12"/>
        <v>--</v>
      </c>
      <c r="Z39" s="240" t="str">
        <f t="shared" si="13"/>
        <v>--</v>
      </c>
      <c r="AA39" s="241" t="str">
        <f t="shared" si="14"/>
        <v>--</v>
      </c>
      <c r="AB39" s="242" t="str">
        <f t="shared" si="15"/>
        <v>--</v>
      </c>
      <c r="AC39" s="243" t="str">
        <f t="shared" si="16"/>
        <v>--</v>
      </c>
      <c r="AD39" s="179">
        <f t="shared" si="18"/>
      </c>
      <c r="AE39" s="180">
        <f t="shared" si="17"/>
      </c>
      <c r="AF39" s="181"/>
    </row>
    <row r="40" spans="2:32" s="8" customFormat="1" ht="16.5" customHeight="1">
      <c r="B40" s="55"/>
      <c r="C40" s="167"/>
      <c r="D40" s="167"/>
      <c r="E40" s="167"/>
      <c r="F40" s="187"/>
      <c r="G40" s="188"/>
      <c r="H40" s="189"/>
      <c r="I40" s="188"/>
      <c r="J40" s="170">
        <f t="shared" si="0"/>
        <v>20</v>
      </c>
      <c r="K40" s="171">
        <f t="shared" si="1"/>
        <v>268.339</v>
      </c>
      <c r="L40" s="190"/>
      <c r="M40" s="192"/>
      <c r="N40" s="174">
        <f t="shared" si="2"/>
      </c>
      <c r="O40" s="175">
        <f t="shared" si="3"/>
      </c>
      <c r="P40" s="176"/>
      <c r="Q40" s="177">
        <f t="shared" si="4"/>
      </c>
      <c r="R40" s="178">
        <f t="shared" si="5"/>
      </c>
      <c r="S40" s="178">
        <f t="shared" si="6"/>
      </c>
      <c r="T40" s="234" t="str">
        <f t="shared" si="7"/>
        <v>--</v>
      </c>
      <c r="U40" s="235" t="str">
        <f t="shared" si="8"/>
        <v>--</v>
      </c>
      <c r="V40" s="236" t="str">
        <f t="shared" si="9"/>
        <v>--</v>
      </c>
      <c r="W40" s="237" t="str">
        <f t="shared" si="10"/>
        <v>--</v>
      </c>
      <c r="X40" s="238" t="str">
        <f t="shared" si="11"/>
        <v>--</v>
      </c>
      <c r="Y40" s="239" t="str">
        <f t="shared" si="12"/>
        <v>--</v>
      </c>
      <c r="Z40" s="240" t="str">
        <f t="shared" si="13"/>
        <v>--</v>
      </c>
      <c r="AA40" s="241" t="str">
        <f t="shared" si="14"/>
        <v>--</v>
      </c>
      <c r="AB40" s="242" t="str">
        <f t="shared" si="15"/>
        <v>--</v>
      </c>
      <c r="AC40" s="243" t="str">
        <f t="shared" si="16"/>
        <v>--</v>
      </c>
      <c r="AD40" s="179">
        <f t="shared" si="18"/>
      </c>
      <c r="AE40" s="180">
        <f t="shared" si="17"/>
      </c>
      <c r="AF40" s="181"/>
    </row>
    <row r="41" spans="2:32" s="8" customFormat="1" ht="16.5" customHeight="1">
      <c r="B41" s="55"/>
      <c r="C41" s="148"/>
      <c r="D41" s="148"/>
      <c r="E41" s="148"/>
      <c r="F41" s="187"/>
      <c r="G41" s="188"/>
      <c r="H41" s="189"/>
      <c r="I41" s="188"/>
      <c r="J41" s="170">
        <f t="shared" si="0"/>
        <v>20</v>
      </c>
      <c r="K41" s="171">
        <f t="shared" si="1"/>
        <v>268.339</v>
      </c>
      <c r="L41" s="190"/>
      <c r="M41" s="192"/>
      <c r="N41" s="174">
        <f t="shared" si="2"/>
      </c>
      <c r="O41" s="175">
        <f t="shared" si="3"/>
      </c>
      <c r="P41" s="176"/>
      <c r="Q41" s="177">
        <f t="shared" si="4"/>
      </c>
      <c r="R41" s="178">
        <f t="shared" si="5"/>
      </c>
      <c r="S41" s="178">
        <f t="shared" si="6"/>
      </c>
      <c r="T41" s="234" t="str">
        <f t="shared" si="7"/>
        <v>--</v>
      </c>
      <c r="U41" s="235" t="str">
        <f t="shared" si="8"/>
        <v>--</v>
      </c>
      <c r="V41" s="236" t="str">
        <f t="shared" si="9"/>
        <v>--</v>
      </c>
      <c r="W41" s="237" t="str">
        <f t="shared" si="10"/>
        <v>--</v>
      </c>
      <c r="X41" s="238" t="str">
        <f t="shared" si="11"/>
        <v>--</v>
      </c>
      <c r="Y41" s="239" t="str">
        <f t="shared" si="12"/>
        <v>--</v>
      </c>
      <c r="Z41" s="240" t="str">
        <f t="shared" si="13"/>
        <v>--</v>
      </c>
      <c r="AA41" s="241" t="str">
        <f t="shared" si="14"/>
        <v>--</v>
      </c>
      <c r="AB41" s="242" t="str">
        <f t="shared" si="15"/>
        <v>--</v>
      </c>
      <c r="AC41" s="243" t="str">
        <f t="shared" si="16"/>
        <v>--</v>
      </c>
      <c r="AD41" s="179">
        <f t="shared" si="18"/>
      </c>
      <c r="AE41" s="180">
        <f t="shared" si="17"/>
      </c>
      <c r="AF41" s="181"/>
    </row>
    <row r="42" spans="2:32" s="8" customFormat="1" ht="16.5" customHeight="1" thickBot="1">
      <c r="B42" s="55"/>
      <c r="C42" s="167"/>
      <c r="D42" s="167"/>
      <c r="E42" s="167"/>
      <c r="F42" s="193"/>
      <c r="G42" s="194"/>
      <c r="H42" s="195"/>
      <c r="I42" s="196"/>
      <c r="J42" s="197"/>
      <c r="K42" s="198"/>
      <c r="L42" s="199"/>
      <c r="M42" s="199"/>
      <c r="N42" s="200"/>
      <c r="O42" s="200"/>
      <c r="P42" s="201"/>
      <c r="Q42" s="202"/>
      <c r="R42" s="201"/>
      <c r="S42" s="201"/>
      <c r="T42" s="203"/>
      <c r="U42" s="204"/>
      <c r="V42" s="205"/>
      <c r="W42" s="206"/>
      <c r="X42" s="207"/>
      <c r="Y42" s="208"/>
      <c r="Z42" s="209"/>
      <c r="AA42" s="210"/>
      <c r="AB42" s="211"/>
      <c r="AC42" s="212"/>
      <c r="AD42" s="213"/>
      <c r="AE42" s="214"/>
      <c r="AF42" s="181"/>
    </row>
    <row r="43" spans="2:32" s="8" customFormat="1" ht="16.5" customHeight="1" thickBot="1" thickTop="1">
      <c r="B43" s="55"/>
      <c r="C43" s="215" t="s">
        <v>54</v>
      </c>
      <c r="D43" s="245" t="s">
        <v>64</v>
      </c>
      <c r="E43" s="215"/>
      <c r="F43" s="216"/>
      <c r="G43" s="217"/>
      <c r="H43" s="218"/>
      <c r="I43" s="219"/>
      <c r="J43" s="218"/>
      <c r="K43" s="220"/>
      <c r="L43" s="220"/>
      <c r="M43" s="220"/>
      <c r="N43" s="220"/>
      <c r="O43" s="220"/>
      <c r="P43" s="220"/>
      <c r="Q43" s="221"/>
      <c r="R43" s="220"/>
      <c r="S43" s="220"/>
      <c r="T43" s="222">
        <f aca="true" t="shared" si="19" ref="T43:AC43">SUM(T20:T42)</f>
        <v>0</v>
      </c>
      <c r="U43" s="223">
        <f t="shared" si="19"/>
        <v>0</v>
      </c>
      <c r="V43" s="224">
        <f t="shared" si="19"/>
        <v>67310.87882080078</v>
      </c>
      <c r="W43" s="224">
        <f t="shared" si="19"/>
        <v>57214.24699768066</v>
      </c>
      <c r="X43" s="224">
        <f t="shared" si="19"/>
        <v>0</v>
      </c>
      <c r="Y43" s="225">
        <f t="shared" si="19"/>
        <v>0</v>
      </c>
      <c r="Z43" s="225">
        <f t="shared" si="19"/>
        <v>0</v>
      </c>
      <c r="AA43" s="225">
        <f t="shared" si="19"/>
        <v>0</v>
      </c>
      <c r="AB43" s="226">
        <f t="shared" si="19"/>
        <v>0</v>
      </c>
      <c r="AC43" s="227">
        <f t="shared" si="19"/>
        <v>0</v>
      </c>
      <c r="AD43" s="228"/>
      <c r="AE43" s="229">
        <f>ROUND(SUM(AE20:AE42),2)</f>
        <v>124525.13</v>
      </c>
      <c r="AF43" s="181"/>
    </row>
    <row r="44" spans="2:32" s="8" customFormat="1" ht="16.5" customHeight="1" thickBot="1" thickTop="1">
      <c r="B44" s="230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2"/>
    </row>
    <row r="45" spans="2:32" ht="16.5" customHeight="1" thickTop="1">
      <c r="B45" s="233"/>
      <c r="C45" s="233"/>
      <c r="D45" s="233"/>
      <c r="AF45" s="233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Gabriela Oyola</cp:lastModifiedBy>
  <cp:lastPrinted>2014-11-17T14:20:35Z</cp:lastPrinted>
  <dcterms:created xsi:type="dcterms:W3CDTF">2011-08-01T18:34:41Z</dcterms:created>
  <dcterms:modified xsi:type="dcterms:W3CDTF">2016-07-06T15:54:04Z</dcterms:modified>
  <cp:category/>
  <cp:version/>
  <cp:contentType/>
  <cp:contentStatus/>
</cp:coreProperties>
</file>