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54" activeTab="0"/>
  </bookViews>
  <sheets>
    <sheet name="TOT-0214" sheetId="1" r:id="rId1"/>
    <sheet name="SA-02 (1)" sheetId="2" r:id="rId2"/>
  </sheets>
  <definedNames>
    <definedName name="_xlnm.Print_Area" localSheetId="0">'TOT-0214'!$A$1:$L$47</definedName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calcMode="manual" fullCalcOnLoad="1" calcCompleted="0" calcOnSave="0"/>
</workbook>
</file>

<file path=xl/comments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<sst xmlns="http://schemas.openxmlformats.org/spreadsheetml/2006/main" count="155" uniqueCount="97">
  <si>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</si>
  <si>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</si>
  <si>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</si>
  <si>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</si>
  <si>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</si>
  <si>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</si>
  <si>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</si>
  <si>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IV LINEA</t>
  </si>
  <si>
    <t>Transportista Independiente INTESAR S.A. 4</t>
  </si>
  <si>
    <t>2.-</t>
  </si>
  <si>
    <t>CONEXIÓN</t>
  </si>
  <si>
    <t>Transformación</t>
  </si>
  <si>
    <t>Transportista Independiente TIBA S.A.</t>
  </si>
  <si>
    <t>Transportista Independiente ENECOR S.A.</t>
  </si>
  <si>
    <t>Salidas</t>
  </si>
  <si>
    <t>Transportista Independiene L.I.N.S.A.</t>
  </si>
  <si>
    <t>3.-</t>
  </si>
  <si>
    <t>POTENCIA REACTIVA</t>
  </si>
  <si>
    <t>4.-</t>
  </si>
  <si>
    <t>SUPERVISIÓN</t>
  </si>
  <si>
    <t>Transportista Independiente LINSA</t>
  </si>
  <si>
    <t xml:space="preserve">TOTAL </t>
  </si>
  <si>
    <t>SISTEMA DE TRANSPORTE DE ENERGÍA ELÉCTRICA EN ALTA TENSIÓN - TRANSENER S.A.</t>
  </si>
  <si>
    <t>N°</t>
  </si>
  <si>
    <t>INDISP</t>
  </si>
  <si>
    <t>ID EQUIPO</t>
  </si>
  <si>
    <t>U
[kV]</t>
  </si>
  <si>
    <t>K</t>
  </si>
  <si>
    <t>$/h</t>
  </si>
  <si>
    <t>Salida</t>
  </si>
  <si>
    <t>Entrada</t>
  </si>
  <si>
    <t>Hs.
Indisp.</t>
  </si>
  <si>
    <t>Mtos.
Indisp.</t>
  </si>
  <si>
    <t>AUT.</t>
  </si>
  <si>
    <t>RESTANTE
FORZADA</t>
  </si>
  <si>
    <t>Informó
enTérm.</t>
  </si>
  <si>
    <t>TOTAL
PENALIZAC.</t>
  </si>
  <si>
    <t>ESTACIÓN
TRANSFORMADORA</t>
  </si>
  <si>
    <t>EQUIPO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</si>
  <si>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</si>
  <si>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</si>
  <si>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</si>
  <si>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</si>
  <si>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</si>
  <si>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</si>
  <si>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</si>
  <si>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</si>
  <si>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>SI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</si>
  <si>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</si>
  <si>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</si>
  <si>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Desde el 01 al 28 de febrero de 2014</t>
  </si>
  <si>
    <t>F</t>
  </si>
  <si>
    <t>P</t>
  </si>
  <si>
    <t>ROSARIO OESTE</t>
  </si>
  <si>
    <t>RESISTENCIA</t>
  </si>
  <si>
    <t>ATUCHA</t>
  </si>
  <si>
    <t>SALIDA LINEA A E.T. ZARATE</t>
  </si>
  <si>
    <t>SALIDA LINEA CASILDA 1</t>
  </si>
  <si>
    <t>SALIDA LINEA C.GOMEZ</t>
  </si>
  <si>
    <t>EL BRACHO</t>
  </si>
  <si>
    <t>SALIDA LÍNEA A C.T. TUCUMÁN maq 1</t>
  </si>
  <si>
    <t>AGUA DEL CAJÓN</t>
  </si>
  <si>
    <t>SALIDA RESISTENCIA 1 CD6</t>
  </si>
  <si>
    <t>ALICURA</t>
  </si>
  <si>
    <t>SALIDA LINEA A BARILOCHE</t>
  </si>
  <si>
    <t>RAMALLO</t>
  </si>
  <si>
    <t>SALIDA LINEA ARGENER</t>
  </si>
  <si>
    <t>SALIDA LÍNEA A C.T.S. MIGUEL</t>
  </si>
  <si>
    <t>SALIDA LINEA PROVINCIAS UNIDAS</t>
  </si>
  <si>
    <t>SANTO TOME</t>
  </si>
  <si>
    <t>SALIDA LINEA SAN CARLOS</t>
  </si>
  <si>
    <t>SALIDA LINEA A RÍO HONDO</t>
  </si>
  <si>
    <t>ALMAFUERTE</t>
  </si>
  <si>
    <t>SALIDA REOLIN 3</t>
  </si>
  <si>
    <t>RECREO</t>
  </si>
  <si>
    <t>SALIDA LINEA A LA RIOJA 1</t>
  </si>
  <si>
    <t>CHOCON OESTE</t>
  </si>
  <si>
    <t>SALIDA LINEA A AGUA DEL CAJON</t>
  </si>
  <si>
    <t>SALIDA LINEA A BARRANQUERAS 2</t>
  </si>
  <si>
    <t>Transp. Indep. TRANSPORTEL La Rioja Sur</t>
  </si>
  <si>
    <t>P - PROGRAMADA  ; F - FORZADA</t>
  </si>
  <si>
    <t>Transportista Independiente LITSA</t>
  </si>
  <si>
    <t>Valores remuneratorios según Convenio de Renovación - Nota ENRE Nº 111536</t>
  </si>
  <si>
    <t>SALIDA A CAJON 4</t>
  </si>
  <si>
    <t>SALIDA  SAN NICOLÁS</t>
  </si>
  <si>
    <t>LUJAN</t>
  </si>
  <si>
    <t>SALIDA A LA CANDELARIA</t>
  </si>
  <si>
    <t>SALIDA A LA PAZ</t>
  </si>
  <si>
    <t>2.2.3.-</t>
  </si>
  <si>
    <t>2.2.4.-</t>
  </si>
  <si>
    <t>Transportista Independiente L.I.T.S.A.</t>
  </si>
  <si>
    <t>Equipamiento ENECOR  Res. ENRE 01/2003</t>
  </si>
  <si>
    <t>TOTAL DE PENALIZACIONES A APLICAR</t>
  </si>
  <si>
    <t>Res. ENRE 091/15</t>
  </si>
  <si>
    <t>Recurso</t>
  </si>
  <si>
    <t>Diferencia</t>
  </si>
  <si>
    <t>ANEXO II al Memorándum D.T.E.E. N°    654         /  2015            .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</si>
</sst>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</numFmts>
  <fonts count="8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50"/>
      <name val="MS Sans Serif"/>
      <family val="2"/>
    </font>
    <font>
      <sz val="10"/>
      <color indexed="10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1"/>
      <color indexed="4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50"/>
      <name val="Times New Roman"/>
      <family val="0"/>
    </font>
    <font>
      <sz val="11"/>
      <color indexed="13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8" fillId="20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7" fillId="0" borderId="0" xfId="55" applyFont="1" quotePrefix="1">
      <alignment/>
      <protection/>
    </xf>
    <xf numFmtId="0" fontId="8" fillId="0" borderId="0" xfId="55" applyFont="1" applyAlignment="1">
      <alignment horizontal="centerContinuous"/>
      <protection/>
    </xf>
    <xf numFmtId="0" fontId="7" fillId="0" borderId="0" xfId="55" applyFont="1">
      <alignment/>
      <protection/>
    </xf>
    <xf numFmtId="0" fontId="9" fillId="0" borderId="0" xfId="55" applyFont="1" applyBorder="1">
      <alignment/>
      <protection/>
    </xf>
    <xf numFmtId="0" fontId="10" fillId="0" borderId="0" xfId="55" applyFont="1" applyAlignment="1">
      <alignment horizontal="right" vertical="top"/>
      <protection/>
    </xf>
    <xf numFmtId="0" fontId="11" fillId="0" borderId="0" xfId="55" applyFont="1" applyAlignment="1">
      <alignment horizontal="centerContinuous"/>
      <protection/>
    </xf>
    <xf numFmtId="0" fontId="7" fillId="0" borderId="0" xfId="55" applyFont="1" applyAlignment="1">
      <alignment horizontal="centerContinuous"/>
      <protection/>
    </xf>
    <xf numFmtId="0" fontId="12" fillId="0" borderId="0" xfId="55" applyFont="1">
      <alignment/>
      <protection/>
    </xf>
    <xf numFmtId="0" fontId="3" fillId="0" borderId="0" xfId="55">
      <alignment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6" fillId="0" borderId="0" xfId="55" applyFont="1" applyFill="1" applyBorder="1" applyAlignment="1" applyProtection="1">
      <alignment horizontal="centerContinuous"/>
      <protection/>
    </xf>
    <xf numFmtId="0" fontId="13" fillId="0" borderId="0" xfId="55" applyNumberFormat="1" applyFont="1" applyAlignment="1">
      <alignment horizontal="left"/>
      <protection/>
    </xf>
    <xf numFmtId="0" fontId="13" fillId="0" borderId="0" xfId="55" applyFont="1">
      <alignment/>
      <protection/>
    </xf>
    <xf numFmtId="0" fontId="13" fillId="0" borderId="0" xfId="55" applyFont="1" applyBorder="1">
      <alignment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7" fillId="0" borderId="0" xfId="55" applyFont="1" applyBorder="1">
      <alignment/>
      <protection/>
    </xf>
    <xf numFmtId="0" fontId="15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5" fillId="0" borderId="0" xfId="55" applyFont="1" applyBorder="1" applyAlignment="1">
      <alignment horizontal="centerContinuous"/>
      <protection/>
    </xf>
    <xf numFmtId="0" fontId="15" fillId="0" borderId="0" xfId="55" applyFont="1" applyBorder="1">
      <alignment/>
      <protection/>
    </xf>
    <xf numFmtId="0" fontId="18" fillId="0" borderId="0" xfId="55" applyFont="1">
      <alignment/>
      <protection/>
    </xf>
    <xf numFmtId="0" fontId="3" fillId="0" borderId="0" xfId="55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20" fillId="0" borderId="0" xfId="55" applyFont="1">
      <alignment/>
      <protection/>
    </xf>
    <xf numFmtId="0" fontId="21" fillId="0" borderId="0" xfId="55" applyFont="1" applyBorder="1">
      <alignment/>
      <protection/>
    </xf>
    <xf numFmtId="0" fontId="20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5" applyFont="1" applyBorder="1">
      <alignment/>
      <protection/>
    </xf>
    <xf numFmtId="182" fontId="20" fillId="0" borderId="11" xfId="55" applyNumberFormat="1" applyFont="1" applyBorder="1">
      <alignment/>
      <protection/>
    </xf>
    <xf numFmtId="0" fontId="20" fillId="0" borderId="12" xfId="55" applyFont="1" applyBorder="1">
      <alignment/>
      <protection/>
    </xf>
    <xf numFmtId="0" fontId="22" fillId="0" borderId="0" xfId="55" applyFont="1">
      <alignment/>
      <protection/>
    </xf>
    <xf numFmtId="0" fontId="23" fillId="0" borderId="13" xfId="55" applyFont="1" applyBorder="1" applyAlignment="1">
      <alignment horizontal="centerContinuous"/>
      <protection/>
    </xf>
    <xf numFmtId="0" fontId="3" fillId="0" borderId="0" xfId="55" applyNumberFormat="1" applyAlignment="1">
      <alignment horizontal="centerContinuous"/>
      <protection/>
    </xf>
    <xf numFmtId="0" fontId="22" fillId="0" borderId="0" xfId="55" applyNumberFormat="1" applyFont="1" applyAlignment="1">
      <alignment horizontal="centerContinuous"/>
      <protection/>
    </xf>
    <xf numFmtId="182" fontId="23" fillId="0" borderId="0" xfId="55" applyNumberFormat="1" applyFont="1" applyBorder="1" applyAlignment="1">
      <alignment horizontal="centerContinuous"/>
      <protection/>
    </xf>
    <xf numFmtId="0" fontId="23" fillId="0" borderId="0" xfId="55" applyFont="1" applyBorder="1" applyAlignment="1">
      <alignment horizontal="centerContinuous"/>
      <protection/>
    </xf>
    <xf numFmtId="0" fontId="22" fillId="0" borderId="0" xfId="55" applyFont="1" applyBorder="1" applyAlignment="1">
      <alignment horizontal="centerContinuous"/>
      <protection/>
    </xf>
    <xf numFmtId="0" fontId="22" fillId="0" borderId="14" xfId="55" applyFont="1" applyBorder="1" applyAlignment="1">
      <alignment horizontal="centerContinuous"/>
      <protection/>
    </xf>
    <xf numFmtId="0" fontId="22" fillId="0" borderId="0" xfId="55" applyFont="1" applyBorder="1">
      <alignment/>
      <protection/>
    </xf>
    <xf numFmtId="0" fontId="22" fillId="0" borderId="13" xfId="55" applyFont="1" applyBorder="1">
      <alignment/>
      <protection/>
    </xf>
    <xf numFmtId="0" fontId="9" fillId="0" borderId="0" xfId="55" applyNumberFormat="1" applyFont="1" applyBorder="1" applyAlignment="1">
      <alignment horizontal="right"/>
      <protection/>
    </xf>
    <xf numFmtId="181" fontId="9" fillId="0" borderId="0" xfId="55" applyNumberFormat="1" applyFont="1" applyBorder="1" applyAlignment="1">
      <alignment horizontal="right"/>
      <protection/>
    </xf>
    <xf numFmtId="182" fontId="22" fillId="0" borderId="0" xfId="55" applyNumberFormat="1" applyFont="1" applyBorder="1">
      <alignment/>
      <protection/>
    </xf>
    <xf numFmtId="0" fontId="23" fillId="0" borderId="0" xfId="55" applyFont="1" applyBorder="1">
      <alignment/>
      <protection/>
    </xf>
    <xf numFmtId="0" fontId="22" fillId="0" borderId="14" xfId="55" applyFont="1" applyBorder="1">
      <alignment/>
      <protection/>
    </xf>
    <xf numFmtId="0" fontId="9" fillId="0" borderId="0" xfId="55" applyNumberFormat="1" applyFont="1" applyBorder="1" applyAlignment="1">
      <alignment horizontal="right"/>
      <protection/>
    </xf>
    <xf numFmtId="7" fontId="9" fillId="0" borderId="0" xfId="55" applyNumberFormat="1" applyFont="1" applyBorder="1" applyAlignment="1">
      <alignment horizontal="right"/>
      <protection/>
    </xf>
    <xf numFmtId="182" fontId="9" fillId="0" borderId="0" xfId="55" applyNumberFormat="1" applyFont="1" applyBorder="1">
      <alignment/>
      <protection/>
    </xf>
    <xf numFmtId="182" fontId="9" fillId="0" borderId="0" xfId="55" applyNumberFormat="1" applyFont="1" applyBorder="1">
      <alignment/>
      <protection/>
    </xf>
    <xf numFmtId="0" fontId="23" fillId="0" borderId="0" xfId="55" applyFont="1" applyBorder="1">
      <alignment/>
      <protection/>
    </xf>
    <xf numFmtId="7" fontId="9" fillId="0" borderId="0" xfId="55" applyNumberFormat="1" applyFont="1" applyBorder="1" applyAlignment="1">
      <alignment horizontal="right"/>
      <protection/>
    </xf>
    <xf numFmtId="0" fontId="12" fillId="0" borderId="13" xfId="55" applyFont="1" applyBorder="1">
      <alignment/>
      <protection/>
    </xf>
    <xf numFmtId="0" fontId="5" fillId="0" borderId="0" xfId="55" applyNumberFormat="1" applyFont="1" applyBorder="1" applyAlignment="1">
      <alignment horizontal="right"/>
      <protection/>
    </xf>
    <xf numFmtId="182" fontId="12" fillId="0" borderId="0" xfId="55" applyNumberFormat="1" applyFont="1" applyBorder="1">
      <alignment/>
      <protection/>
    </xf>
    <xf numFmtId="0" fontId="24" fillId="0" borderId="0" xfId="55" applyFont="1" applyBorder="1">
      <alignment/>
      <protection/>
    </xf>
    <xf numFmtId="7" fontId="5" fillId="0" borderId="0" xfId="55" applyNumberFormat="1" applyFont="1" applyBorder="1" applyAlignment="1">
      <alignment horizontal="right"/>
      <protection/>
    </xf>
    <xf numFmtId="0" fontId="12" fillId="0" borderId="14" xfId="55" applyFont="1" applyBorder="1">
      <alignment/>
      <protection/>
    </xf>
    <xf numFmtId="181" fontId="9" fillId="0" borderId="0" xfId="55" applyNumberFormat="1" applyFont="1" applyBorder="1" applyAlignment="1">
      <alignment horizontal="left"/>
      <protection/>
    </xf>
    <xf numFmtId="182" fontId="22" fillId="0" borderId="0" xfId="55" applyNumberFormat="1" applyFont="1" applyBorder="1">
      <alignment/>
      <protection/>
    </xf>
    <xf numFmtId="182" fontId="9" fillId="0" borderId="0" xfId="55" applyNumberFormat="1" applyFont="1" applyBorder="1" applyAlignment="1">
      <alignment horizontal="right"/>
      <protection/>
    </xf>
    <xf numFmtId="0" fontId="9" fillId="0" borderId="0" xfId="55" applyFont="1" applyBorder="1">
      <alignment/>
      <protection/>
    </xf>
    <xf numFmtId="182" fontId="9" fillId="0" borderId="0" xfId="55" applyNumberFormat="1" applyFont="1" applyBorder="1" applyAlignment="1">
      <alignment horizontal="right"/>
      <protection/>
    </xf>
    <xf numFmtId="182" fontId="12" fillId="0" borderId="0" xfId="55" applyNumberFormat="1" applyFont="1" applyBorder="1">
      <alignment/>
      <protection/>
    </xf>
    <xf numFmtId="0" fontId="24" fillId="0" borderId="0" xfId="55" applyFont="1" applyBorder="1">
      <alignment/>
      <protection/>
    </xf>
    <xf numFmtId="7" fontId="5" fillId="0" borderId="0" xfId="55" applyNumberFormat="1" applyFont="1" applyBorder="1" applyAlignment="1">
      <alignment horizontal="right"/>
      <protection/>
    </xf>
    <xf numFmtId="7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20" fillId="0" borderId="15" xfId="55" applyFont="1" applyBorder="1">
      <alignment/>
      <protection/>
    </xf>
    <xf numFmtId="0" fontId="20" fillId="0" borderId="16" xfId="55" applyNumberFormat="1" applyFont="1" applyBorder="1">
      <alignment/>
      <protection/>
    </xf>
    <xf numFmtId="0" fontId="20" fillId="0" borderId="16" xfId="55" applyFont="1" applyBorder="1">
      <alignment/>
      <protection/>
    </xf>
    <xf numFmtId="0" fontId="20" fillId="0" borderId="17" xfId="55" applyFont="1" applyBorder="1">
      <alignment/>
      <protection/>
    </xf>
    <xf numFmtId="0" fontId="20" fillId="0" borderId="0" xfId="55" applyFont="1" applyFill="1" applyBorder="1">
      <alignment/>
      <protection/>
    </xf>
    <xf numFmtId="4" fontId="20" fillId="0" borderId="0" xfId="55" applyNumberFormat="1" applyFont="1" applyFill="1" applyBorder="1">
      <alignment/>
      <protection/>
    </xf>
    <xf numFmtId="7" fontId="20" fillId="0" borderId="0" xfId="55" applyNumberFormat="1" applyFont="1" applyBorder="1">
      <alignment/>
      <protection/>
    </xf>
    <xf numFmtId="168" fontId="20" fillId="0" borderId="0" xfId="55" applyNumberFormat="1" applyFont="1" applyBorder="1" applyAlignment="1">
      <alignment horizontal="center"/>
      <protection/>
    </xf>
    <xf numFmtId="0" fontId="12" fillId="0" borderId="0" xfId="55" applyFont="1" applyFill="1" applyBorder="1">
      <alignment/>
      <protection/>
    </xf>
    <xf numFmtId="4" fontId="12" fillId="0" borderId="0" xfId="55" applyNumberFormat="1" applyFont="1" applyFill="1" applyBorder="1">
      <alignment/>
      <protection/>
    </xf>
    <xf numFmtId="0" fontId="12" fillId="0" borderId="0" xfId="55" applyFont="1" applyBorder="1" applyAlignment="1">
      <alignment horizontal="center"/>
      <protection/>
    </xf>
    <xf numFmtId="4" fontId="12" fillId="0" borderId="0" xfId="55" applyNumberFormat="1" applyFont="1" applyBorder="1">
      <alignment/>
      <protection/>
    </xf>
    <xf numFmtId="4" fontId="5" fillId="0" borderId="0" xfId="55" applyNumberFormat="1" applyFont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10" xfId="55" applyFont="1" applyBorder="1">
      <alignment/>
      <protection/>
    </xf>
    <xf numFmtId="0" fontId="12" fillId="0" borderId="11" xfId="55" applyFont="1" applyBorder="1">
      <alignment/>
      <protection/>
    </xf>
    <xf numFmtId="0" fontId="15" fillId="0" borderId="13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4" fontId="3" fillId="0" borderId="0" xfId="55" applyNumberFormat="1" applyFont="1" applyBorder="1" applyAlignment="1">
      <alignment horizontal="centerContinuous"/>
      <protection/>
    </xf>
    <xf numFmtId="22" fontId="12" fillId="0" borderId="0" xfId="55" applyNumberFormat="1" applyFont="1" applyBorder="1">
      <alignment/>
      <protection/>
    </xf>
    <xf numFmtId="0" fontId="27" fillId="0" borderId="0" xfId="55" applyFont="1" applyBorder="1">
      <alignment/>
      <protection/>
    </xf>
    <xf numFmtId="0" fontId="28" fillId="0" borderId="18" xfId="55" applyFont="1" applyBorder="1" applyAlignment="1">
      <alignment horizontal="center" vertical="center"/>
      <protection/>
    </xf>
    <xf numFmtId="0" fontId="28" fillId="0" borderId="18" xfId="55" applyFont="1" applyBorder="1" applyAlignment="1" applyProtection="1">
      <alignment horizontal="center" vertical="center"/>
      <protection/>
    </xf>
    <xf numFmtId="0" fontId="28" fillId="0" borderId="18" xfId="55" applyFont="1" applyBorder="1" applyAlignment="1" applyProtection="1">
      <alignment horizontal="center" vertical="center" wrapText="1"/>
      <protection/>
    </xf>
    <xf numFmtId="0" fontId="28" fillId="0" borderId="19" xfId="55" applyFont="1" applyBorder="1" applyAlignment="1" applyProtection="1">
      <alignment horizontal="center" vertical="center"/>
      <protection/>
    </xf>
    <xf numFmtId="0" fontId="28" fillId="0" borderId="19" xfId="55" applyFont="1" applyBorder="1" applyAlignment="1" applyProtection="1">
      <alignment horizontal="center" vertical="center" wrapText="1"/>
      <protection/>
    </xf>
    <xf numFmtId="0" fontId="28" fillId="0" borderId="18" xfId="55" applyFont="1" applyBorder="1" applyAlignment="1">
      <alignment horizontal="center" vertical="center" wrapText="1"/>
      <protection/>
    </xf>
    <xf numFmtId="0" fontId="12" fillId="0" borderId="20" xfId="55" applyFont="1" applyFill="1" applyBorder="1" applyAlignment="1">
      <alignment horizontal="center"/>
      <protection/>
    </xf>
    <xf numFmtId="0" fontId="12" fillId="0" borderId="21" xfId="55" applyFont="1" applyFill="1" applyBorder="1" applyAlignment="1" applyProtection="1">
      <alignment horizontal="center"/>
      <protection locked="0"/>
    </xf>
    <xf numFmtId="168" fontId="12" fillId="0" borderId="22" xfId="55" applyNumberFormat="1" applyFont="1" applyBorder="1" applyAlignment="1" applyProtection="1">
      <alignment horizontal="center"/>
      <protection locked="0"/>
    </xf>
    <xf numFmtId="168" fontId="12" fillId="0" borderId="21" xfId="55" applyNumberFormat="1" applyFont="1" applyBorder="1" applyAlignment="1" applyProtection="1">
      <alignment horizontal="center"/>
      <protection/>
    </xf>
    <xf numFmtId="164" fontId="31" fillId="0" borderId="23" xfId="55" applyNumberFormat="1" applyFont="1" applyBorder="1" applyAlignment="1" applyProtection="1">
      <alignment horizontal="center"/>
      <protection locked="0"/>
    </xf>
    <xf numFmtId="168" fontId="12" fillId="0" borderId="23" xfId="55" applyNumberFormat="1" applyFont="1" applyBorder="1" applyAlignment="1" applyProtection="1">
      <alignment horizontal="center"/>
      <protection locked="0"/>
    </xf>
    <xf numFmtId="0" fontId="33" fillId="0" borderId="24" xfId="55" applyFont="1" applyBorder="1" applyAlignment="1">
      <alignment horizontal="center"/>
      <protection/>
    </xf>
    <xf numFmtId="0" fontId="34" fillId="0" borderId="0" xfId="55" applyFont="1" applyBorder="1" applyAlignment="1" applyProtection="1">
      <alignment horizontal="left"/>
      <protection/>
    </xf>
    <xf numFmtId="0" fontId="12" fillId="0" borderId="15" xfId="55" applyFont="1" applyBorder="1">
      <alignment/>
      <protection/>
    </xf>
    <xf numFmtId="0" fontId="12" fillId="0" borderId="16" xfId="55" applyFont="1" applyBorder="1">
      <alignment/>
      <protection/>
    </xf>
    <xf numFmtId="0" fontId="12" fillId="0" borderId="17" xfId="55" applyFont="1" applyBorder="1">
      <alignment/>
      <protection/>
    </xf>
    <xf numFmtId="0" fontId="37" fillId="32" borderId="21" xfId="55" applyFont="1" applyFill="1" applyBorder="1" applyAlignment="1" applyProtection="1">
      <alignment horizontal="center"/>
      <protection/>
    </xf>
    <xf numFmtId="0" fontId="15" fillId="0" borderId="0" xfId="55" applyFont="1" applyFill="1">
      <alignment/>
      <protection/>
    </xf>
    <xf numFmtId="0" fontId="15" fillId="0" borderId="0" xfId="55" applyFont="1" applyFill="1" applyBorder="1">
      <alignment/>
      <protection/>
    </xf>
    <xf numFmtId="0" fontId="28" fillId="0" borderId="18" xfId="55" applyFont="1" applyFill="1" applyBorder="1" applyAlignment="1">
      <alignment horizontal="center" vertical="center"/>
      <protection/>
    </xf>
    <xf numFmtId="0" fontId="28" fillId="0" borderId="18" xfId="55" applyFont="1" applyFill="1" applyBorder="1" applyAlignment="1">
      <alignment horizontal="center" vertical="center" wrapText="1"/>
      <protection/>
    </xf>
    <xf numFmtId="0" fontId="35" fillId="32" borderId="18" xfId="55" applyFont="1" applyFill="1" applyBorder="1" applyAlignment="1" applyProtection="1">
      <alignment horizontal="center" vertical="center"/>
      <protection/>
    </xf>
    <xf numFmtId="0" fontId="12" fillId="0" borderId="25" xfId="55" applyFont="1" applyFill="1" applyBorder="1" applyAlignment="1">
      <alignment horizontal="center"/>
      <protection/>
    </xf>
    <xf numFmtId="168" fontId="37" fillId="32" borderId="23" xfId="55" applyNumberFormat="1" applyFont="1" applyFill="1" applyBorder="1" applyAlignment="1" applyProtection="1">
      <alignment horizontal="center"/>
      <protection/>
    </xf>
    <xf numFmtId="0" fontId="0" fillId="0" borderId="0" xfId="55" applyFont="1">
      <alignment/>
      <protection/>
    </xf>
    <xf numFmtId="0" fontId="12" fillId="0" borderId="12" xfId="55" applyFont="1" applyBorder="1">
      <alignment/>
      <protection/>
    </xf>
    <xf numFmtId="0" fontId="19" fillId="0" borderId="0" xfId="55" applyFont="1" applyFill="1" applyBorder="1">
      <alignment/>
      <protection/>
    </xf>
    <xf numFmtId="0" fontId="15" fillId="0" borderId="14" xfId="55" applyFont="1" applyBorder="1">
      <alignment/>
      <protection/>
    </xf>
    <xf numFmtId="0" fontId="19" fillId="0" borderId="0" xfId="55" applyFont="1" applyFill="1">
      <alignment/>
      <protection/>
    </xf>
    <xf numFmtId="0" fontId="45" fillId="0" borderId="0" xfId="55" applyFont="1" applyFill="1">
      <alignment/>
      <protection/>
    </xf>
    <xf numFmtId="0" fontId="15" fillId="0" borderId="0" xfId="55" applyFont="1" applyFill="1" applyBorder="1" applyProtection="1">
      <alignment/>
      <protection/>
    </xf>
    <xf numFmtId="0" fontId="5" fillId="0" borderId="0" xfId="55" applyFont="1" applyFill="1">
      <alignment/>
      <protection/>
    </xf>
    <xf numFmtId="0" fontId="12" fillId="0" borderId="0" xfId="55" applyFont="1" applyFill="1" applyBorder="1" applyProtection="1">
      <alignment/>
      <protection/>
    </xf>
    <xf numFmtId="0" fontId="23" fillId="0" borderId="0" xfId="55" applyFont="1" applyBorder="1" applyAlignment="1" applyProtection="1">
      <alignment horizontal="centerContinuous"/>
      <protection/>
    </xf>
    <xf numFmtId="0" fontId="23" fillId="0" borderId="14" xfId="55" applyFont="1" applyBorder="1" applyAlignment="1">
      <alignment horizontal="centerContinuous"/>
      <protection/>
    </xf>
    <xf numFmtId="0" fontId="24" fillId="0" borderId="13" xfId="55" applyFont="1" applyBorder="1" applyAlignment="1">
      <alignment horizontal="centerContinuous"/>
      <protection/>
    </xf>
    <xf numFmtId="0" fontId="24" fillId="0" borderId="0" xfId="55" applyFont="1" applyBorder="1" applyAlignment="1">
      <alignment horizontal="centerContinuous"/>
      <protection/>
    </xf>
    <xf numFmtId="0" fontId="24" fillId="0" borderId="0" xfId="55" applyFont="1" applyBorder="1" applyAlignment="1" applyProtection="1">
      <alignment horizontal="centerContinuous"/>
      <protection/>
    </xf>
    <xf numFmtId="0" fontId="24" fillId="0" borderId="14" xfId="55" applyFont="1" applyBorder="1" applyAlignment="1">
      <alignment horizontal="centerContinuous"/>
      <protection/>
    </xf>
    <xf numFmtId="0" fontId="3" fillId="0" borderId="0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 applyProtection="1">
      <alignment horizontal="left" vertical="center"/>
      <protection/>
    </xf>
    <xf numFmtId="174" fontId="3" fillId="0" borderId="26" xfId="55" applyNumberFormat="1" applyFont="1" applyBorder="1" applyAlignment="1" applyProtection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vertical="center"/>
      <protection/>
    </xf>
    <xf numFmtId="174" fontId="3" fillId="0" borderId="26" xfId="55" applyNumberFormat="1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left" vertical="center"/>
      <protection/>
    </xf>
    <xf numFmtId="0" fontId="28" fillId="0" borderId="26" xfId="55" applyFont="1" applyBorder="1" applyAlignment="1" applyProtection="1">
      <alignment horizontal="center" vertical="center"/>
      <protection/>
    </xf>
    <xf numFmtId="0" fontId="28" fillId="0" borderId="27" xfId="55" applyFont="1" applyBorder="1" applyAlignment="1">
      <alignment horizontal="center" vertical="center" wrapText="1"/>
      <protection/>
    </xf>
    <xf numFmtId="0" fontId="28" fillId="0" borderId="26" xfId="55" applyFont="1" applyBorder="1" applyAlignment="1" applyProtection="1">
      <alignment horizontal="center" vertical="center" wrapText="1"/>
      <protection/>
    </xf>
    <xf numFmtId="0" fontId="36" fillId="33" borderId="18" xfId="55" applyFont="1" applyFill="1" applyBorder="1" applyAlignment="1" applyProtection="1">
      <alignment horizontal="center" vertical="center"/>
      <protection/>
    </xf>
    <xf numFmtId="0" fontId="41" fillId="34" borderId="18" xfId="55" applyFont="1" applyFill="1" applyBorder="1" applyAlignment="1">
      <alignment horizontal="center" vertical="center" wrapText="1"/>
      <protection/>
    </xf>
    <xf numFmtId="0" fontId="30" fillId="35" borderId="19" xfId="55" applyFont="1" applyFill="1" applyBorder="1" applyAlignment="1" applyProtection="1">
      <alignment horizontal="centerContinuous" vertical="center" wrapText="1"/>
      <protection/>
    </xf>
    <xf numFmtId="0" fontId="30" fillId="35" borderId="26" xfId="55" applyFont="1" applyFill="1" applyBorder="1" applyAlignment="1">
      <alignment horizontal="centerContinuous" vertical="center"/>
      <protection/>
    </xf>
    <xf numFmtId="0" fontId="36" fillId="36" borderId="18" xfId="55" applyFont="1" applyFill="1" applyBorder="1" applyAlignment="1">
      <alignment horizontal="center" vertical="center" wrapText="1"/>
      <protection/>
    </xf>
    <xf numFmtId="0" fontId="43" fillId="0" borderId="21" xfId="55" applyFont="1" applyBorder="1" applyAlignment="1" applyProtection="1">
      <alignment horizontal="center"/>
      <protection/>
    </xf>
    <xf numFmtId="0" fontId="27" fillId="33" borderId="28" xfId="55" applyFont="1" applyFill="1" applyBorder="1" applyAlignment="1" applyProtection="1">
      <alignment horizontal="center"/>
      <protection/>
    </xf>
    <xf numFmtId="0" fontId="42" fillId="34" borderId="28" xfId="55" applyFont="1" applyFill="1" applyBorder="1" applyAlignment="1" applyProtection="1">
      <alignment horizontal="center"/>
      <protection/>
    </xf>
    <xf numFmtId="168" fontId="39" fillId="35" borderId="29" xfId="55" applyNumberFormat="1" applyFont="1" applyFill="1" applyBorder="1" applyAlignment="1" applyProtection="1" quotePrefix="1">
      <alignment horizontal="center"/>
      <protection/>
    </xf>
    <xf numFmtId="168" fontId="39" fillId="35" borderId="30" xfId="55" applyNumberFormat="1" applyFont="1" applyFill="1" applyBorder="1" applyAlignment="1" applyProtection="1" quotePrefix="1">
      <alignment horizontal="center"/>
      <protection/>
    </xf>
    <xf numFmtId="168" fontId="38" fillId="36" borderId="28" xfId="55" applyNumberFormat="1" applyFont="1" applyFill="1" applyBorder="1" applyAlignment="1" applyProtection="1" quotePrefix="1">
      <alignment horizontal="center"/>
      <protection/>
    </xf>
    <xf numFmtId="7" fontId="46" fillId="0" borderId="21" xfId="55" applyNumberFormat="1" applyFont="1" applyBorder="1" applyAlignment="1" applyProtection="1">
      <alignment/>
      <protection/>
    </xf>
    <xf numFmtId="0" fontId="43" fillId="0" borderId="31" xfId="55" applyFont="1" applyBorder="1" applyAlignment="1" applyProtection="1">
      <alignment horizontal="center"/>
      <protection/>
    </xf>
    <xf numFmtId="0" fontId="37" fillId="32" borderId="31" xfId="55" applyFont="1" applyFill="1" applyBorder="1" applyAlignment="1" applyProtection="1">
      <alignment horizontal="center"/>
      <protection/>
    </xf>
    <xf numFmtId="0" fontId="27" fillId="33" borderId="21" xfId="55" applyFont="1" applyFill="1" applyBorder="1" applyAlignment="1" applyProtection="1">
      <alignment horizontal="center"/>
      <protection/>
    </xf>
    <xf numFmtId="0" fontId="42" fillId="34" borderId="21" xfId="55" applyFont="1" applyFill="1" applyBorder="1" applyAlignment="1" applyProtection="1">
      <alignment horizontal="center"/>
      <protection/>
    </xf>
    <xf numFmtId="168" fontId="39" fillId="35" borderId="32" xfId="55" applyNumberFormat="1" applyFont="1" applyFill="1" applyBorder="1" applyAlignment="1" applyProtection="1" quotePrefix="1">
      <alignment horizontal="center"/>
      <protection/>
    </xf>
    <xf numFmtId="168" fontId="39" fillId="35" borderId="33" xfId="55" applyNumberFormat="1" applyFont="1" applyFill="1" applyBorder="1" applyAlignment="1" applyProtection="1" quotePrefix="1">
      <alignment horizontal="center"/>
      <protection/>
    </xf>
    <xf numFmtId="168" fontId="38" fillId="36" borderId="21" xfId="55" applyNumberFormat="1" applyFont="1" applyFill="1" applyBorder="1" applyAlignment="1" applyProtection="1" quotePrefix="1">
      <alignment horizontal="center"/>
      <protection/>
    </xf>
    <xf numFmtId="168" fontId="44" fillId="0" borderId="21" xfId="55" applyNumberFormat="1" applyFont="1" applyFill="1" applyBorder="1" applyAlignment="1">
      <alignment horizontal="center"/>
      <protection/>
    </xf>
    <xf numFmtId="0" fontId="43" fillId="0" borderId="31" xfId="55" applyFont="1" applyBorder="1" applyAlignment="1" applyProtection="1">
      <alignment horizontal="center"/>
      <protection locked="0"/>
    </xf>
    <xf numFmtId="164" fontId="31" fillId="0" borderId="21" xfId="55" applyNumberFormat="1" applyFont="1" applyBorder="1" applyAlignment="1" applyProtection="1" quotePrefix="1">
      <alignment horizontal="center"/>
      <protection locked="0"/>
    </xf>
    <xf numFmtId="168" fontId="37" fillId="32" borderId="21" xfId="55" applyNumberFormat="1" applyFont="1" applyFill="1" applyBorder="1" applyAlignment="1" applyProtection="1">
      <alignment horizontal="center"/>
      <protection/>
    </xf>
    <xf numFmtId="22" fontId="12" fillId="0" borderId="32" xfId="55" applyNumberFormat="1" applyFont="1" applyBorder="1" applyAlignment="1" applyProtection="1">
      <alignment horizontal="center"/>
      <protection locked="0"/>
    </xf>
    <xf numFmtId="22" fontId="12" fillId="0" borderId="21" xfId="55" applyNumberFormat="1" applyFont="1" applyBorder="1" applyAlignment="1" applyProtection="1">
      <alignment horizontal="center"/>
      <protection locked="0"/>
    </xf>
    <xf numFmtId="2" fontId="12" fillId="0" borderId="21" xfId="55" applyNumberFormat="1" applyFont="1" applyFill="1" applyBorder="1" applyAlignment="1" applyProtection="1" quotePrefix="1">
      <alignment horizontal="center"/>
      <protection/>
    </xf>
    <xf numFmtId="164" fontId="12" fillId="0" borderId="21" xfId="55" applyNumberFormat="1" applyFont="1" applyFill="1" applyBorder="1" applyAlignment="1" applyProtection="1" quotePrefix="1">
      <alignment horizontal="center"/>
      <protection/>
    </xf>
    <xf numFmtId="164" fontId="27" fillId="33" borderId="21" xfId="55" applyNumberFormat="1" applyFont="1" applyFill="1" applyBorder="1" applyAlignment="1" applyProtection="1">
      <alignment horizontal="center"/>
      <protection/>
    </xf>
    <xf numFmtId="2" fontId="42" fillId="34" borderId="21" xfId="55" applyNumberFormat="1" applyFont="1" applyFill="1" applyBorder="1" applyAlignment="1" applyProtection="1">
      <alignment horizontal="center"/>
      <protection/>
    </xf>
    <xf numFmtId="4" fontId="44" fillId="0" borderId="21" xfId="55" applyNumberFormat="1" applyFont="1" applyFill="1" applyBorder="1" applyAlignment="1">
      <alignment horizontal="right"/>
      <protection/>
    </xf>
    <xf numFmtId="168" fontId="12" fillId="0" borderId="34" xfId="55" applyNumberFormat="1" applyFont="1" applyBorder="1" applyAlignment="1" applyProtection="1">
      <alignment horizontal="center"/>
      <protection locked="0"/>
    </xf>
    <xf numFmtId="168" fontId="12" fillId="0" borderId="34" xfId="55" applyNumberFormat="1" applyFont="1" applyBorder="1" applyAlignment="1" applyProtection="1">
      <alignment horizontal="center"/>
      <protection/>
    </xf>
    <xf numFmtId="164" fontId="27" fillId="33" borderId="23" xfId="55" applyNumberFormat="1" applyFont="1" applyFill="1" applyBorder="1" applyAlignment="1" applyProtection="1">
      <alignment horizontal="center"/>
      <protection locked="0"/>
    </xf>
    <xf numFmtId="2" fontId="42" fillId="34" borderId="23" xfId="55" applyNumberFormat="1" applyFont="1" applyFill="1" applyBorder="1" applyAlignment="1" applyProtection="1">
      <alignment horizontal="center"/>
      <protection locked="0"/>
    </xf>
    <xf numFmtId="168" fontId="39" fillId="35" borderId="35" xfId="55" applyNumberFormat="1" applyFont="1" applyFill="1" applyBorder="1" applyAlignment="1" applyProtection="1" quotePrefix="1">
      <alignment horizontal="center"/>
      <protection locked="0"/>
    </xf>
    <xf numFmtId="168" fontId="39" fillId="35" borderId="36" xfId="55" applyNumberFormat="1" applyFont="1" applyFill="1" applyBorder="1" applyAlignment="1" applyProtection="1" quotePrefix="1">
      <alignment horizontal="center"/>
      <protection locked="0"/>
    </xf>
    <xf numFmtId="168" fontId="38" fillId="36" borderId="23" xfId="55" applyNumberFormat="1" applyFont="1" applyFill="1" applyBorder="1" applyAlignment="1" applyProtection="1" quotePrefix="1">
      <alignment horizontal="center"/>
      <protection locked="0"/>
    </xf>
    <xf numFmtId="7" fontId="40" fillId="0" borderId="37" xfId="55" applyNumberFormat="1" applyFont="1" applyFill="1" applyBorder="1" applyAlignment="1">
      <alignment horizontal="right"/>
      <protection/>
    </xf>
    <xf numFmtId="4" fontId="42" fillId="34" borderId="18" xfId="55" applyNumberFormat="1" applyFont="1" applyFill="1" applyBorder="1" applyAlignment="1">
      <alignment horizontal="center"/>
      <protection/>
    </xf>
    <xf numFmtId="4" fontId="39" fillId="35" borderId="38" xfId="55" applyNumberFormat="1" applyFont="1" applyFill="1" applyBorder="1" applyAlignment="1">
      <alignment horizontal="center"/>
      <protection/>
    </xf>
    <xf numFmtId="4" fontId="39" fillId="35" borderId="39" xfId="55" applyNumberFormat="1" applyFont="1" applyFill="1" applyBorder="1" applyAlignment="1">
      <alignment horizontal="center"/>
      <protection/>
    </xf>
    <xf numFmtId="4" fontId="38" fillId="36" borderId="18" xfId="55" applyNumberFormat="1" applyFont="1" applyFill="1" applyBorder="1" applyAlignment="1">
      <alignment horizontal="center"/>
      <protection/>
    </xf>
    <xf numFmtId="4" fontId="18" fillId="0" borderId="0" xfId="55" applyNumberFormat="1" applyFont="1" applyFill="1" applyBorder="1" applyAlignment="1">
      <alignment horizontal="center"/>
      <protection/>
    </xf>
    <xf numFmtId="7" fontId="4" fillId="0" borderId="18" xfId="55" applyNumberFormat="1" applyFont="1" applyFill="1" applyBorder="1" applyAlignment="1">
      <alignment horizontal="right"/>
      <protection/>
    </xf>
    <xf numFmtId="164" fontId="31" fillId="0" borderId="21" xfId="55" applyNumberFormat="1" applyFont="1" applyBorder="1" applyAlignment="1" applyProtection="1">
      <alignment horizontal="center"/>
      <protection locked="0"/>
    </xf>
    <xf numFmtId="0" fontId="49" fillId="0" borderId="24" xfId="56" applyFont="1" applyBorder="1" applyAlignment="1">
      <alignment horizontal="left"/>
      <protection/>
    </xf>
    <xf numFmtId="0" fontId="25" fillId="0" borderId="0" xfId="56" applyNumberFormat="1" applyFont="1" applyBorder="1" applyAlignment="1">
      <alignment horizontal="left"/>
      <protection/>
    </xf>
    <xf numFmtId="0" fontId="9" fillId="0" borderId="0" xfId="56" applyFont="1" applyBorder="1">
      <alignment/>
      <protection/>
    </xf>
    <xf numFmtId="7" fontId="9" fillId="0" borderId="0" xfId="55" applyNumberFormat="1" applyFont="1" applyFill="1" applyBorder="1" applyAlignment="1">
      <alignment horizontal="right"/>
      <protection/>
    </xf>
    <xf numFmtId="7" fontId="9" fillId="0" borderId="0" xfId="55" applyNumberFormat="1" applyFont="1" applyFill="1" applyBorder="1" applyAlignment="1">
      <alignment horizontal="right"/>
      <protection/>
    </xf>
    <xf numFmtId="181" fontId="9" fillId="0" borderId="0" xfId="0" applyNumberFormat="1" applyFont="1" applyBorder="1" applyAlignment="1">
      <alignment horizontal="center"/>
    </xf>
    <xf numFmtId="7" fontId="9" fillId="0" borderId="40" xfId="0" applyNumberFormat="1" applyFont="1" applyBorder="1" applyAlignment="1">
      <alignment horizontal="center"/>
    </xf>
    <xf numFmtId="7" fontId="9" fillId="0" borderId="3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1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Transener_V8" xfId="55"/>
    <cellStyle name="Normal_Transener_V8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342900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6000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="55" zoomScaleNormal="55" zoomScalePageLayoutView="0" workbookViewId="0" topLeftCell="A1">
      <selection activeCell="B2" sqref="B2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11.57421875" style="8" customWidth="1"/>
    <col min="6" max="6" width="17.00390625" style="8" customWidth="1"/>
    <col min="7" max="7" width="36.28125" style="8" customWidth="1"/>
    <col min="8" max="8" width="15.8515625" style="8" customWidth="1"/>
    <col min="9" max="9" width="25.8515625" style="8" bestFit="1" customWidth="1"/>
    <col min="10" max="11" width="22.00390625" style="8" customWidth="1"/>
    <col min="12" max="12" width="8.140625" style="8" customWidth="1"/>
    <col min="13" max="13" width="15.7109375" style="8" customWidth="1"/>
    <col min="14" max="15" width="11.421875" style="8" customWidth="1"/>
    <col min="16" max="16" width="14.140625" style="8" customWidth="1"/>
    <col min="17" max="17" width="11.421875" style="8" customWidth="1"/>
    <col min="18" max="18" width="14.7109375" style="8" customWidth="1"/>
    <col min="19" max="19" width="11.421875" style="8" customWidth="1"/>
    <col min="20" max="20" width="12.00390625" style="8" customWidth="1"/>
    <col min="21" max="16384" width="11.421875" style="8" customWidth="1"/>
  </cols>
  <sheetData>
    <row r="1" spans="1:13" s="3" customFormat="1" ht="26.25">
      <c r="A1" s="1"/>
      <c r="B1" s="2"/>
      <c r="E1" s="4"/>
      <c r="M1" s="5"/>
    </row>
    <row r="2" spans="2:12" s="3" customFormat="1" ht="26.25">
      <c r="B2" s="2" t="s">
        <v>96</v>
      </c>
      <c r="C2" s="6"/>
      <c r="D2" s="7"/>
      <c r="E2" s="7"/>
      <c r="F2" s="7"/>
      <c r="G2" s="7"/>
      <c r="H2" s="7"/>
      <c r="I2" s="7"/>
      <c r="J2" s="7"/>
      <c r="K2" s="7"/>
      <c r="L2" s="7"/>
    </row>
    <row r="3" spans="3:21" ht="12.75">
      <c r="C3" s="9"/>
      <c r="D3" s="10"/>
      <c r="E3" s="10"/>
      <c r="F3" s="10"/>
      <c r="G3" s="10"/>
      <c r="H3" s="10"/>
      <c r="I3" s="10"/>
      <c r="J3" s="10"/>
      <c r="K3" s="10"/>
      <c r="L3" s="10"/>
      <c r="R3" s="11"/>
      <c r="S3" s="11"/>
      <c r="T3" s="11"/>
      <c r="U3" s="11"/>
    </row>
    <row r="4" spans="1:21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s="18" customFormat="1" ht="20.25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</row>
    <row r="8" spans="9:21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s="18" customFormat="1" ht="20.25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2"/>
      <c r="L9" s="22"/>
      <c r="M9" s="23"/>
      <c r="N9" s="23"/>
      <c r="O9" s="23"/>
      <c r="P9" s="23"/>
      <c r="Q9" s="23"/>
      <c r="R9" s="23"/>
      <c r="S9" s="23"/>
      <c r="T9" s="23"/>
      <c r="U9" s="23"/>
    </row>
    <row r="10" spans="4:21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s="18" customFormat="1" ht="20.25">
      <c r="B11" s="19" t="s">
        <v>92</v>
      </c>
      <c r="C11" s="25"/>
      <c r="D11" s="26"/>
      <c r="E11" s="26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</row>
    <row r="12" spans="4:21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21" s="27" customFormat="1" ht="16.5" thickTop="1">
      <c r="B13" s="30"/>
      <c r="C13" s="31"/>
      <c r="D13" s="31"/>
      <c r="E13" s="32"/>
      <c r="F13" s="31"/>
      <c r="G13" s="31"/>
      <c r="H13" s="31"/>
      <c r="I13" s="31"/>
      <c r="J13" s="31"/>
      <c r="K13" s="31"/>
      <c r="L13" s="33"/>
      <c r="M13" s="29"/>
      <c r="N13" s="29"/>
      <c r="O13" s="29"/>
      <c r="P13" s="29"/>
      <c r="Q13" s="29"/>
      <c r="R13" s="29"/>
      <c r="S13" s="29"/>
      <c r="T13" s="29"/>
      <c r="U13" s="29"/>
    </row>
    <row r="14" spans="2:21" s="34" customFormat="1" ht="19.5">
      <c r="B14" s="35" t="s">
        <v>50</v>
      </c>
      <c r="C14" s="36"/>
      <c r="D14" s="37"/>
      <c r="E14" s="38"/>
      <c r="F14" s="39"/>
      <c r="G14" s="39"/>
      <c r="H14" s="39"/>
      <c r="I14" s="40"/>
      <c r="J14" s="40"/>
      <c r="K14" s="40"/>
      <c r="L14" s="41"/>
      <c r="M14" s="42"/>
      <c r="N14" s="42"/>
      <c r="O14" s="42"/>
      <c r="P14" s="42"/>
      <c r="Q14" s="42"/>
      <c r="R14" s="42"/>
      <c r="S14" s="42"/>
      <c r="T14" s="42"/>
      <c r="U14" s="42"/>
    </row>
    <row r="15" spans="2:21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2"/>
      <c r="K15" s="42"/>
      <c r="L15" s="48"/>
      <c r="M15" s="42"/>
      <c r="N15" s="42"/>
      <c r="O15" s="42"/>
      <c r="P15" s="42"/>
      <c r="Q15" s="42"/>
      <c r="R15" s="42"/>
      <c r="S15" s="42"/>
      <c r="T15" s="42"/>
      <c r="U15" s="42"/>
    </row>
    <row r="16" spans="2:21" s="34" customFormat="1" ht="21.75" customHeight="1">
      <c r="B16" s="43"/>
      <c r="C16" s="44"/>
      <c r="D16" s="45"/>
      <c r="E16" s="46"/>
      <c r="F16" s="47"/>
      <c r="G16" s="47"/>
      <c r="H16" s="47"/>
      <c r="I16" s="196" t="s">
        <v>93</v>
      </c>
      <c r="J16" s="196" t="s">
        <v>94</v>
      </c>
      <c r="K16" s="196" t="s">
        <v>95</v>
      </c>
      <c r="L16" s="48"/>
      <c r="M16" s="42"/>
      <c r="N16" s="42"/>
      <c r="O16" s="42"/>
      <c r="P16" s="42"/>
      <c r="Q16" s="42"/>
      <c r="R16" s="42"/>
      <c r="S16" s="42"/>
      <c r="T16" s="42"/>
      <c r="U16" s="42"/>
    </row>
    <row r="17" spans="2:21" s="34" customFormat="1" ht="19.5">
      <c r="B17" s="43"/>
      <c r="C17" s="49" t="s">
        <v>4</v>
      </c>
      <c r="D17" s="45" t="s">
        <v>5</v>
      </c>
      <c r="E17" s="46"/>
      <c r="F17" s="47"/>
      <c r="G17" s="47"/>
      <c r="H17" s="47"/>
      <c r="I17" s="50"/>
      <c r="J17" s="50"/>
      <c r="K17" s="50"/>
      <c r="L17" s="48"/>
      <c r="M17" s="42"/>
      <c r="N17" s="42"/>
      <c r="O17" s="42"/>
      <c r="P17" s="42"/>
      <c r="Q17" s="42"/>
      <c r="R17" s="42"/>
      <c r="S17" s="42"/>
      <c r="T17" s="42"/>
      <c r="U17" s="42"/>
    </row>
    <row r="18" spans="2:21" s="34" customFormat="1" ht="19.5">
      <c r="B18" s="43"/>
      <c r="C18" s="49"/>
      <c r="D18" s="45">
        <v>11</v>
      </c>
      <c r="E18" s="51" t="s">
        <v>6</v>
      </c>
      <c r="F18" s="47"/>
      <c r="G18" s="47"/>
      <c r="H18" s="47"/>
      <c r="I18" s="50">
        <v>4691.31</v>
      </c>
      <c r="J18" s="50">
        <v>4691.31</v>
      </c>
      <c r="K18" s="50"/>
      <c r="L18" s="48"/>
      <c r="M18" s="42"/>
      <c r="N18" s="42"/>
      <c r="O18" s="42"/>
      <c r="P18" s="42"/>
      <c r="Q18" s="42"/>
      <c r="R18" s="42"/>
      <c r="S18" s="42"/>
      <c r="T18" s="42"/>
      <c r="U18" s="42"/>
    </row>
    <row r="19" spans="2:21" s="34" customFormat="1" ht="19.5">
      <c r="B19" s="43"/>
      <c r="C19" s="49"/>
      <c r="D19" s="45">
        <v>12</v>
      </c>
      <c r="E19" s="51" t="s">
        <v>7</v>
      </c>
      <c r="F19" s="47"/>
      <c r="G19" s="47"/>
      <c r="H19" s="47"/>
      <c r="I19" s="50">
        <v>21331.86</v>
      </c>
      <c r="J19" s="50">
        <v>21331.86</v>
      </c>
      <c r="K19" s="50"/>
      <c r="L19" s="48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2.75" customHeight="1">
      <c r="A20" s="34"/>
      <c r="B20" s="55"/>
      <c r="C20" s="56"/>
      <c r="D20" s="45"/>
      <c r="E20" s="57"/>
      <c r="F20" s="58"/>
      <c r="G20" s="58"/>
      <c r="H20" s="58"/>
      <c r="I20" s="59"/>
      <c r="J20" s="59"/>
      <c r="K20" s="59"/>
      <c r="L20" s="60"/>
      <c r="M20" s="42"/>
      <c r="N20" s="11"/>
      <c r="O20" s="11"/>
      <c r="P20" s="11"/>
      <c r="Q20" s="11"/>
      <c r="R20" s="11"/>
      <c r="S20" s="11"/>
      <c r="T20" s="11"/>
      <c r="U20" s="11"/>
    </row>
    <row r="21" spans="2:21" s="34" customFormat="1" ht="19.5">
      <c r="B21" s="43"/>
      <c r="C21" s="49" t="s">
        <v>9</v>
      </c>
      <c r="D21" s="61" t="s">
        <v>10</v>
      </c>
      <c r="E21" s="62"/>
      <c r="F21" s="53"/>
      <c r="G21" s="53"/>
      <c r="H21" s="53"/>
      <c r="I21" s="54"/>
      <c r="J21" s="54"/>
      <c r="K21" s="54"/>
      <c r="L21" s="48"/>
      <c r="M21" s="42"/>
      <c r="N21" s="42"/>
      <c r="O21" s="42"/>
      <c r="P21" s="42"/>
      <c r="Q21" s="42"/>
      <c r="R21" s="42"/>
      <c r="S21" s="42"/>
      <c r="T21" s="42"/>
      <c r="U21" s="42"/>
    </row>
    <row r="22" spans="2:21" s="34" customFormat="1" ht="19.5">
      <c r="B22" s="43"/>
      <c r="C22" s="49"/>
      <c r="D22" s="45">
        <v>21</v>
      </c>
      <c r="E22" s="52" t="s">
        <v>11</v>
      </c>
      <c r="F22" s="53"/>
      <c r="G22" s="53"/>
      <c r="H22" s="53"/>
      <c r="I22" s="54"/>
      <c r="J22" s="54"/>
      <c r="K22" s="54"/>
      <c r="L22" s="48"/>
      <c r="M22" s="42"/>
      <c r="N22" s="42"/>
      <c r="O22" s="42"/>
      <c r="P22" s="42"/>
      <c r="Q22" s="42"/>
      <c r="R22" s="42"/>
      <c r="S22" s="42"/>
      <c r="T22" s="42"/>
      <c r="U22" s="42"/>
    </row>
    <row r="23" spans="2:21" s="34" customFormat="1" ht="19.5">
      <c r="B23" s="43"/>
      <c r="C23" s="49"/>
      <c r="D23" s="45"/>
      <c r="E23" s="63">
        <v>211</v>
      </c>
      <c r="F23" s="64" t="s">
        <v>6</v>
      </c>
      <c r="G23" s="53"/>
      <c r="H23" s="53"/>
      <c r="I23" s="194">
        <v>615434.31</v>
      </c>
      <c r="J23" s="194">
        <v>615434.31</v>
      </c>
      <c r="K23" s="194"/>
      <c r="L23" s="48"/>
      <c r="M23" s="42"/>
      <c r="N23" s="42"/>
      <c r="O23" s="42"/>
      <c r="P23" s="42"/>
      <c r="Q23" s="42"/>
      <c r="R23" s="42"/>
      <c r="S23" s="42"/>
      <c r="T23" s="42"/>
      <c r="U23" s="42"/>
    </row>
    <row r="24" spans="2:21" s="34" customFormat="1" ht="19.5">
      <c r="B24" s="43"/>
      <c r="C24" s="49"/>
      <c r="D24" s="45"/>
      <c r="E24" s="63">
        <v>212</v>
      </c>
      <c r="F24" s="64" t="s">
        <v>12</v>
      </c>
      <c r="G24" s="53"/>
      <c r="H24" s="53"/>
      <c r="I24" s="54">
        <v>5940.17</v>
      </c>
      <c r="J24" s="54">
        <v>5940.17</v>
      </c>
      <c r="K24" s="54"/>
      <c r="L24" s="48"/>
      <c r="M24" s="42"/>
      <c r="N24" s="42"/>
      <c r="O24" s="42"/>
      <c r="P24" s="42"/>
      <c r="Q24" s="42"/>
      <c r="R24" s="42"/>
      <c r="S24" s="42"/>
      <c r="T24" s="42"/>
      <c r="U24" s="42"/>
    </row>
    <row r="25" spans="2:21" s="34" customFormat="1" ht="19.5">
      <c r="B25" s="43"/>
      <c r="C25" s="49"/>
      <c r="D25" s="45"/>
      <c r="E25" s="63">
        <v>213</v>
      </c>
      <c r="F25" s="51" t="s">
        <v>8</v>
      </c>
      <c r="G25" s="53"/>
      <c r="H25" s="53"/>
      <c r="I25" s="54">
        <v>20476.42</v>
      </c>
      <c r="J25" s="54">
        <v>20476.42</v>
      </c>
      <c r="K25" s="54"/>
      <c r="L25" s="48"/>
      <c r="M25" s="42"/>
      <c r="N25" s="42"/>
      <c r="O25" s="42"/>
      <c r="P25" s="42"/>
      <c r="Q25" s="42"/>
      <c r="R25" s="42"/>
      <c r="S25" s="42"/>
      <c r="T25" s="42"/>
      <c r="U25" s="42"/>
    </row>
    <row r="26" spans="2:21" s="34" customFormat="1" ht="19.5">
      <c r="B26" s="43"/>
      <c r="C26" s="49"/>
      <c r="D26" s="45">
        <v>22</v>
      </c>
      <c r="E26" s="51" t="s">
        <v>14</v>
      </c>
      <c r="F26" s="47"/>
      <c r="G26" s="47"/>
      <c r="H26" s="47"/>
      <c r="I26" s="50"/>
      <c r="J26" s="50"/>
      <c r="K26" s="50"/>
      <c r="L26" s="48"/>
      <c r="M26" s="42"/>
      <c r="N26" s="42"/>
      <c r="O26" s="42"/>
      <c r="P26" s="42"/>
      <c r="Q26" s="42"/>
      <c r="R26" s="42"/>
      <c r="S26" s="42"/>
      <c r="T26" s="42"/>
      <c r="U26" s="42"/>
    </row>
    <row r="27" spans="2:21" s="34" customFormat="1" ht="19.5">
      <c r="B27" s="43"/>
      <c r="C27" s="49"/>
      <c r="D27" s="45"/>
      <c r="E27" s="65">
        <v>221</v>
      </c>
      <c r="F27" s="4" t="s">
        <v>6</v>
      </c>
      <c r="G27" s="47"/>
      <c r="H27" s="47"/>
      <c r="I27" s="195">
        <v>122585.57</v>
      </c>
      <c r="J27" s="195">
        <f>'SA-02 (1)'!V46</f>
        <v>119775.65</v>
      </c>
      <c r="K27" s="195">
        <f>+J27-I27</f>
        <v>-2809.920000000013</v>
      </c>
      <c r="L27" s="48"/>
      <c r="M27" s="42"/>
      <c r="N27" s="42"/>
      <c r="O27" s="42"/>
      <c r="P27" s="42"/>
      <c r="Q27" s="42"/>
      <c r="R27" s="42"/>
      <c r="S27" s="42"/>
      <c r="T27" s="42"/>
      <c r="U27" s="42"/>
    </row>
    <row r="28" spans="2:21" s="34" customFormat="1" ht="19.5">
      <c r="B28" s="43"/>
      <c r="C28" s="49"/>
      <c r="D28" s="45"/>
      <c r="E28" s="65">
        <v>222</v>
      </c>
      <c r="F28" s="4" t="s">
        <v>12</v>
      </c>
      <c r="G28" s="47"/>
      <c r="H28" s="47"/>
      <c r="I28" s="50">
        <v>6731.08</v>
      </c>
      <c r="J28" s="50">
        <v>6731.08</v>
      </c>
      <c r="K28" s="50"/>
      <c r="L28" s="48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34" customFormat="1" ht="19.5">
      <c r="B29" s="43"/>
      <c r="C29" s="49"/>
      <c r="D29" s="45"/>
      <c r="E29" s="65" t="s">
        <v>88</v>
      </c>
      <c r="F29" s="4" t="s">
        <v>15</v>
      </c>
      <c r="G29" s="47"/>
      <c r="H29" s="47"/>
      <c r="I29" s="50">
        <v>1839.19</v>
      </c>
      <c r="J29" s="50">
        <v>1839.19</v>
      </c>
      <c r="K29" s="50"/>
      <c r="L29" s="48"/>
      <c r="M29" s="42"/>
      <c r="N29" s="42"/>
      <c r="O29" s="42"/>
      <c r="P29" s="42"/>
      <c r="Q29" s="42"/>
      <c r="R29" s="42"/>
      <c r="S29" s="42"/>
      <c r="T29" s="42"/>
      <c r="U29" s="42"/>
    </row>
    <row r="30" spans="2:21" s="34" customFormat="1" ht="19.5">
      <c r="B30" s="43"/>
      <c r="C30" s="49"/>
      <c r="D30" s="45"/>
      <c r="E30" s="65" t="s">
        <v>89</v>
      </c>
      <c r="F30" s="4" t="s">
        <v>79</v>
      </c>
      <c r="G30" s="47"/>
      <c r="H30" s="47"/>
      <c r="I30" s="50">
        <v>1618.51</v>
      </c>
      <c r="J30" s="50">
        <v>1618.51</v>
      </c>
      <c r="K30" s="50"/>
      <c r="L30" s="48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2.75" customHeight="1">
      <c r="A31" s="34"/>
      <c r="B31" s="55"/>
      <c r="C31" s="56"/>
      <c r="D31" s="45"/>
      <c r="E31" s="66"/>
      <c r="F31" s="67"/>
      <c r="G31" s="67"/>
      <c r="H31" s="67"/>
      <c r="I31" s="68"/>
      <c r="J31" s="68"/>
      <c r="K31" s="68"/>
      <c r="L31" s="60"/>
      <c r="M31" s="42"/>
      <c r="N31" s="11"/>
      <c r="O31" s="11"/>
      <c r="P31" s="11"/>
      <c r="Q31" s="11"/>
      <c r="R31" s="11"/>
      <c r="S31" s="11"/>
      <c r="T31" s="11"/>
      <c r="U31" s="11"/>
    </row>
    <row r="32" spans="2:21" s="34" customFormat="1" ht="19.5">
      <c r="B32" s="43"/>
      <c r="C32" s="49" t="s">
        <v>16</v>
      </c>
      <c r="D32" s="61" t="s">
        <v>17</v>
      </c>
      <c r="E32" s="46"/>
      <c r="F32" s="47"/>
      <c r="G32" s="47"/>
      <c r="H32" s="47"/>
      <c r="I32" s="50"/>
      <c r="J32" s="50"/>
      <c r="K32" s="50"/>
      <c r="L32" s="48"/>
      <c r="M32" s="42"/>
      <c r="N32" s="42"/>
      <c r="O32" s="42"/>
      <c r="P32" s="42"/>
      <c r="Q32" s="42"/>
      <c r="R32" s="42"/>
      <c r="S32" s="42"/>
      <c r="T32" s="42"/>
      <c r="U32" s="42"/>
    </row>
    <row r="33" spans="2:21" s="34" customFormat="1" ht="19.5">
      <c r="B33" s="43"/>
      <c r="C33" s="49"/>
      <c r="D33" s="45">
        <v>31</v>
      </c>
      <c r="E33" s="51" t="s">
        <v>6</v>
      </c>
      <c r="F33" s="47"/>
      <c r="G33" s="47"/>
      <c r="H33" s="47"/>
      <c r="I33" s="195">
        <v>10667.79</v>
      </c>
      <c r="J33" s="195">
        <v>10667.79</v>
      </c>
      <c r="K33" s="195"/>
      <c r="L33" s="48"/>
      <c r="M33" s="42"/>
      <c r="N33" s="42"/>
      <c r="O33" s="42"/>
      <c r="P33" s="42"/>
      <c r="Q33" s="42"/>
      <c r="R33" s="42"/>
      <c r="S33" s="42"/>
      <c r="T33" s="42"/>
      <c r="U33" s="42"/>
    </row>
    <row r="34" spans="2:21" s="34" customFormat="1" ht="19.5">
      <c r="B34" s="43"/>
      <c r="C34" s="49"/>
      <c r="D34" s="45">
        <v>32</v>
      </c>
      <c r="E34" s="193" t="s">
        <v>91</v>
      </c>
      <c r="G34" s="47"/>
      <c r="H34" s="47"/>
      <c r="I34" s="50">
        <v>393.06</v>
      </c>
      <c r="J34" s="50">
        <v>393.06</v>
      </c>
      <c r="K34" s="50"/>
      <c r="L34" s="48"/>
      <c r="M34" s="42"/>
      <c r="N34" s="42"/>
      <c r="O34" s="42"/>
      <c r="P34" s="42"/>
      <c r="Q34" s="42"/>
      <c r="R34" s="42"/>
      <c r="S34" s="42"/>
      <c r="T34" s="42"/>
      <c r="U34" s="42"/>
    </row>
    <row r="35" spans="2:21" s="34" customFormat="1" ht="19.5">
      <c r="B35" s="43"/>
      <c r="C35" s="49"/>
      <c r="D35" s="45">
        <v>33</v>
      </c>
      <c r="E35" s="51" t="s">
        <v>90</v>
      </c>
      <c r="F35" s="47"/>
      <c r="G35" s="47"/>
      <c r="H35" s="47"/>
      <c r="I35" s="50">
        <v>849.6</v>
      </c>
      <c r="J35" s="50">
        <v>849.6</v>
      </c>
      <c r="K35" s="50"/>
      <c r="L35" s="48"/>
      <c r="M35" s="42"/>
      <c r="N35" s="42"/>
      <c r="O35" s="42"/>
      <c r="P35" s="42"/>
      <c r="Q35" s="42"/>
      <c r="R35" s="42"/>
      <c r="S35" s="42"/>
      <c r="T35" s="42"/>
      <c r="U35" s="42"/>
    </row>
    <row r="36" spans="2:21" s="34" customFormat="1" ht="12.75" customHeight="1">
      <c r="B36" s="43"/>
      <c r="C36" s="49"/>
      <c r="D36" s="45"/>
      <c r="E36" s="51"/>
      <c r="F36" s="47"/>
      <c r="G36" s="47"/>
      <c r="H36" s="47"/>
      <c r="I36" s="50"/>
      <c r="J36" s="50"/>
      <c r="K36" s="50"/>
      <c r="L36" s="48"/>
      <c r="M36" s="42"/>
      <c r="N36" s="42"/>
      <c r="O36" s="42"/>
      <c r="P36" s="42"/>
      <c r="Q36" s="42"/>
      <c r="R36" s="42"/>
      <c r="S36" s="42"/>
      <c r="T36" s="42"/>
      <c r="U36" s="42"/>
    </row>
    <row r="37" spans="2:21" s="34" customFormat="1" ht="19.5">
      <c r="B37" s="43"/>
      <c r="C37" s="49" t="s">
        <v>18</v>
      </c>
      <c r="D37" s="61" t="s">
        <v>19</v>
      </c>
      <c r="E37" s="46"/>
      <c r="F37" s="47"/>
      <c r="G37" s="47"/>
      <c r="H37" s="47"/>
      <c r="I37" s="50"/>
      <c r="J37" s="50"/>
      <c r="K37" s="50"/>
      <c r="L37" s="48"/>
      <c r="M37" s="42"/>
      <c r="N37" s="42"/>
      <c r="O37" s="42"/>
      <c r="P37" s="42"/>
      <c r="Q37" s="42"/>
      <c r="R37" s="42"/>
      <c r="S37" s="42"/>
      <c r="T37" s="42"/>
      <c r="U37" s="42"/>
    </row>
    <row r="38" spans="2:21" s="34" customFormat="1" ht="19.5">
      <c r="B38" s="43"/>
      <c r="C38" s="49"/>
      <c r="D38" s="61"/>
      <c r="E38" s="46"/>
      <c r="F38" s="47"/>
      <c r="G38" s="47"/>
      <c r="H38" s="47"/>
      <c r="I38" s="50"/>
      <c r="J38" s="50"/>
      <c r="K38" s="50"/>
      <c r="L38" s="48"/>
      <c r="M38" s="42"/>
      <c r="N38" s="42"/>
      <c r="O38" s="42"/>
      <c r="P38" s="42"/>
      <c r="Q38" s="42"/>
      <c r="R38" s="42"/>
      <c r="S38" s="42"/>
      <c r="T38" s="42"/>
      <c r="U38" s="42"/>
    </row>
    <row r="39" spans="2:21" s="34" customFormat="1" ht="19.5">
      <c r="B39" s="43"/>
      <c r="C39" s="49"/>
      <c r="D39" s="45">
        <v>41</v>
      </c>
      <c r="E39" s="51" t="s">
        <v>12</v>
      </c>
      <c r="F39" s="47"/>
      <c r="G39" s="47"/>
      <c r="H39" s="47"/>
      <c r="I39" s="50">
        <v>3194.606172228043</v>
      </c>
      <c r="J39" s="50">
        <v>3194.606172228043</v>
      </c>
      <c r="K39" s="50"/>
      <c r="L39" s="48"/>
      <c r="M39" s="42"/>
      <c r="N39" s="42"/>
      <c r="O39" s="42"/>
      <c r="P39" s="42"/>
      <c r="Q39" s="42"/>
      <c r="R39" s="42"/>
      <c r="S39" s="42"/>
      <c r="T39" s="42"/>
      <c r="U39" s="42"/>
    </row>
    <row r="40" spans="2:21" s="34" customFormat="1" ht="19.5">
      <c r="B40" s="43"/>
      <c r="C40" s="49"/>
      <c r="D40" s="45">
        <v>42</v>
      </c>
      <c r="E40" s="51" t="s">
        <v>20</v>
      </c>
      <c r="F40" s="47"/>
      <c r="G40" s="47"/>
      <c r="H40" s="47"/>
      <c r="I40" s="50">
        <v>663.3802588082707</v>
      </c>
      <c r="J40" s="50">
        <v>663.3802588082707</v>
      </c>
      <c r="K40" s="50"/>
      <c r="L40" s="48"/>
      <c r="M40" s="42"/>
      <c r="N40" s="42"/>
      <c r="O40" s="42"/>
      <c r="P40" s="42"/>
      <c r="Q40" s="42"/>
      <c r="R40" s="42"/>
      <c r="S40" s="42"/>
      <c r="T40" s="42"/>
      <c r="U40" s="42"/>
    </row>
    <row r="41" spans="2:21" s="34" customFormat="1" ht="19.5">
      <c r="B41" s="43"/>
      <c r="C41" s="49"/>
      <c r="D41" s="45">
        <v>43</v>
      </c>
      <c r="E41" s="51" t="s">
        <v>13</v>
      </c>
      <c r="F41" s="47"/>
      <c r="G41" s="47"/>
      <c r="H41" s="47"/>
      <c r="I41" s="50">
        <v>289.7569725614472</v>
      </c>
      <c r="J41" s="50">
        <v>289.7569725614472</v>
      </c>
      <c r="K41" s="50"/>
      <c r="L41" s="48"/>
      <c r="M41" s="42"/>
      <c r="N41" s="42"/>
      <c r="O41" s="42"/>
      <c r="P41" s="42"/>
      <c r="Q41" s="42"/>
      <c r="R41" s="42"/>
      <c r="S41" s="42"/>
      <c r="T41" s="42"/>
      <c r="U41" s="42"/>
    </row>
    <row r="42" spans="2:21" s="34" customFormat="1" ht="19.5" customHeight="1">
      <c r="B42" s="43"/>
      <c r="C42" s="49"/>
      <c r="D42" s="45">
        <v>44</v>
      </c>
      <c r="E42" s="51" t="s">
        <v>81</v>
      </c>
      <c r="F42" s="47"/>
      <c r="G42" s="47"/>
      <c r="H42" s="47"/>
      <c r="I42" s="50">
        <v>201.16742203534145</v>
      </c>
      <c r="J42" s="50">
        <v>201.16742203534145</v>
      </c>
      <c r="K42" s="50"/>
      <c r="L42" s="48"/>
      <c r="M42" s="42"/>
      <c r="N42" s="42"/>
      <c r="O42" s="42"/>
      <c r="P42" s="42"/>
      <c r="Q42" s="42"/>
      <c r="R42" s="42"/>
      <c r="S42" s="42"/>
      <c r="T42" s="42"/>
      <c r="U42" s="42"/>
    </row>
    <row r="43" spans="2:21" s="34" customFormat="1" ht="20.25" thickBot="1">
      <c r="B43" s="43"/>
      <c r="C43" s="44"/>
      <c r="D43" s="45"/>
      <c r="E43" s="46"/>
      <c r="F43" s="47"/>
      <c r="G43" s="47"/>
      <c r="H43" s="47"/>
      <c r="I43" s="42"/>
      <c r="J43" s="42"/>
      <c r="K43" s="42"/>
      <c r="L43" s="48"/>
      <c r="M43" s="42"/>
      <c r="N43" s="42"/>
      <c r="O43" s="42"/>
      <c r="P43" s="42"/>
      <c r="Q43" s="42"/>
      <c r="R43" s="42"/>
      <c r="S43" s="42"/>
      <c r="T43" s="42"/>
      <c r="U43" s="42"/>
    </row>
    <row r="44" spans="2:21" s="34" customFormat="1" ht="20.25" thickBot="1" thickTop="1">
      <c r="B44" s="43"/>
      <c r="C44" s="49"/>
      <c r="D44" s="49"/>
      <c r="F44" s="199" t="s">
        <v>21</v>
      </c>
      <c r="G44" s="200"/>
      <c r="H44" s="201"/>
      <c r="I44" s="197">
        <f>SUM(I18:I42)</f>
        <v>816907.7808256332</v>
      </c>
      <c r="J44" s="197">
        <f>SUM(J18:J42)</f>
        <v>814097.8608256333</v>
      </c>
      <c r="K44" s="198">
        <f>+J44-I44</f>
        <v>-2809.9199999999255</v>
      </c>
      <c r="L44" s="48"/>
      <c r="M44" s="42"/>
      <c r="N44" s="42"/>
      <c r="O44" s="42"/>
      <c r="P44" s="42"/>
      <c r="Q44" s="42"/>
      <c r="R44" s="42"/>
      <c r="S44" s="42"/>
      <c r="T44" s="42"/>
      <c r="U44" s="42"/>
    </row>
    <row r="45" spans="2:21" s="34" customFormat="1" ht="9.75" customHeight="1" thickTop="1">
      <c r="B45" s="43"/>
      <c r="C45" s="49"/>
      <c r="D45" s="49"/>
      <c r="F45" s="70"/>
      <c r="G45" s="69"/>
      <c r="H45" s="69"/>
      <c r="L45" s="48"/>
      <c r="M45" s="42"/>
      <c r="N45" s="42"/>
      <c r="O45" s="42"/>
      <c r="P45" s="42"/>
      <c r="Q45" s="42"/>
      <c r="R45" s="42"/>
      <c r="S45" s="42"/>
      <c r="T45" s="42"/>
      <c r="U45" s="42"/>
    </row>
    <row r="46" spans="2:21" s="34" customFormat="1" ht="18.75">
      <c r="B46" s="43"/>
      <c r="C46" s="192" t="s">
        <v>82</v>
      </c>
      <c r="D46" s="49"/>
      <c r="F46" s="70"/>
      <c r="G46" s="69"/>
      <c r="H46" s="69"/>
      <c r="I46" s="71"/>
      <c r="J46" s="71"/>
      <c r="K46" s="71"/>
      <c r="L46" s="48"/>
      <c r="M46" s="42"/>
      <c r="N46" s="42"/>
      <c r="O46" s="42"/>
      <c r="P46" s="42"/>
      <c r="Q46" s="42"/>
      <c r="R46" s="42"/>
      <c r="S46" s="42"/>
      <c r="T46" s="42"/>
      <c r="U46" s="42"/>
    </row>
    <row r="47" spans="2:21" s="27" customFormat="1" ht="10.5" customHeight="1" thickBot="1">
      <c r="B47" s="72"/>
      <c r="C47" s="73"/>
      <c r="D47" s="73"/>
      <c r="E47" s="74"/>
      <c r="F47" s="74"/>
      <c r="G47" s="74"/>
      <c r="H47" s="74"/>
      <c r="I47" s="74"/>
      <c r="J47" s="74"/>
      <c r="K47" s="74"/>
      <c r="L47" s="75"/>
      <c r="M47" s="29"/>
      <c r="N47" s="29"/>
      <c r="O47" s="76"/>
      <c r="P47" s="77"/>
      <c r="Q47" s="77"/>
      <c r="R47" s="78"/>
      <c r="S47" s="79"/>
      <c r="T47" s="29"/>
      <c r="U47" s="29"/>
    </row>
    <row r="48" spans="4:21" ht="13.5" thickTop="1"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80"/>
      <c r="P48" s="81"/>
      <c r="Q48" s="81"/>
      <c r="R48" s="11"/>
      <c r="S48" s="82"/>
      <c r="T48" s="11"/>
      <c r="U48" s="11"/>
    </row>
    <row r="49" spans="4:21" ht="12.75"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83"/>
      <c r="Q49" s="83"/>
      <c r="R49" s="84"/>
      <c r="S49" s="82"/>
      <c r="T49" s="11"/>
      <c r="U49" s="11"/>
    </row>
    <row r="50" spans="4:21" ht="12.7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83"/>
      <c r="Q50" s="83"/>
      <c r="R50" s="84"/>
      <c r="S50" s="82"/>
      <c r="T50" s="11"/>
      <c r="U50" s="11"/>
    </row>
    <row r="51" spans="4:21" ht="12.75">
      <c r="D51" s="11"/>
      <c r="E51" s="11"/>
      <c r="N51" s="11"/>
      <c r="O51" s="11"/>
      <c r="P51" s="11"/>
      <c r="Q51" s="11"/>
      <c r="R51" s="11"/>
      <c r="S51" s="11"/>
      <c r="T51" s="11"/>
      <c r="U51" s="11"/>
    </row>
    <row r="52" spans="4:21" ht="12.75">
      <c r="D52" s="11"/>
      <c r="E52" s="11"/>
      <c r="R52" s="11"/>
      <c r="S52" s="11"/>
      <c r="T52" s="11"/>
      <c r="U52" s="11"/>
    </row>
    <row r="53" spans="4:21" ht="12.75">
      <c r="D53" s="11"/>
      <c r="E53" s="11"/>
      <c r="R53" s="11"/>
      <c r="S53" s="11"/>
      <c r="T53" s="11"/>
      <c r="U53" s="11"/>
    </row>
    <row r="54" spans="4:21" ht="12.75">
      <c r="D54" s="11"/>
      <c r="E54" s="11"/>
      <c r="R54" s="11"/>
      <c r="S54" s="11"/>
      <c r="T54" s="11"/>
      <c r="U54" s="11"/>
    </row>
    <row r="55" spans="4:21" ht="12.75">
      <c r="D55" s="11"/>
      <c r="E55" s="11"/>
      <c r="R55" s="11"/>
      <c r="S55" s="11"/>
      <c r="T55" s="11"/>
      <c r="U55" s="11"/>
    </row>
    <row r="56" spans="4:21" ht="12.75">
      <c r="D56" s="11"/>
      <c r="E56" s="11"/>
      <c r="R56" s="11"/>
      <c r="S56" s="11"/>
      <c r="T56" s="11"/>
      <c r="U56" s="11"/>
    </row>
    <row r="57" spans="18:21" ht="12.75">
      <c r="R57" s="11"/>
      <c r="S57" s="11"/>
      <c r="T57" s="11"/>
      <c r="U57" s="11"/>
    </row>
    <row r="58" spans="18:21" ht="12.75">
      <c r="R58" s="11"/>
      <c r="S58" s="11"/>
      <c r="T58" s="11"/>
      <c r="U58" s="11"/>
    </row>
  </sheetData>
  <sheetProtection/>
  <mergeCells count="1">
    <mergeCell ref="F44:H44"/>
  </mergeCells>
  <printOptions horizontalCentered="1"/>
  <pageMargins left="0.24" right="0.1968503937007874" top="0.7874015748031497" bottom="0.7874015748031497" header="0.5118110236220472" footer="0.5118110236220472"/>
  <pageSetup fitToHeight="1" fitToWidth="1" orientation="portrait" paperSize="9" scale="6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zoomScale="70" zoomScaleNormal="70" zoomScalePageLayoutView="0" workbookViewId="0" topLeftCell="A1">
      <selection activeCell="A45" sqref="A45:IV45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41.851562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5"/>
      <c r="B2" s="2" t="str">
        <f>+'TOT-0214'!B2</f>
        <v>ANEXO II al Memorándum D.T.E.E. N°             /              .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6"/>
    </row>
    <row r="4" spans="1:4" s="14" customFormat="1" ht="11.25">
      <c r="A4" s="12" t="s">
        <v>2</v>
      </c>
      <c r="B4" s="87"/>
      <c r="C4" s="87"/>
      <c r="D4" s="87"/>
    </row>
    <row r="5" spans="1:4" s="14" customFormat="1" ht="11.25">
      <c r="A5" s="12" t="s">
        <v>3</v>
      </c>
      <c r="B5" s="87"/>
      <c r="C5" s="87"/>
      <c r="D5" s="87"/>
    </row>
    <row r="6" s="8" customFormat="1" ht="13.5" thickBot="1"/>
    <row r="7" spans="2:23" s="8" customFormat="1" ht="13.5" thickTop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121"/>
    </row>
    <row r="8" spans="2:23" s="18" customFormat="1" ht="20.25">
      <c r="B8" s="90"/>
      <c r="C8" s="23"/>
      <c r="D8" s="23"/>
      <c r="E8" s="23"/>
      <c r="F8" s="122" t="s">
        <v>22</v>
      </c>
      <c r="N8" s="113"/>
      <c r="O8" s="113"/>
      <c r="P8" s="114"/>
      <c r="Q8" s="23"/>
      <c r="R8" s="23"/>
      <c r="S8" s="23"/>
      <c r="T8" s="23"/>
      <c r="U8" s="23"/>
      <c r="V8" s="23"/>
      <c r="W8" s="123"/>
    </row>
    <row r="9" spans="2:23" s="8" customFormat="1" ht="12.75">
      <c r="B9" s="55"/>
      <c r="C9" s="11"/>
      <c r="D9" s="11"/>
      <c r="E9" s="11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1"/>
      <c r="R9" s="11"/>
      <c r="S9" s="11"/>
      <c r="T9" s="11"/>
      <c r="U9" s="11"/>
      <c r="V9" s="11"/>
      <c r="W9" s="60"/>
    </row>
    <row r="10" spans="2:23" s="18" customFormat="1" ht="20.25">
      <c r="B10" s="90"/>
      <c r="C10" s="23"/>
      <c r="D10" s="23"/>
      <c r="E10" s="23"/>
      <c r="F10" s="124" t="s">
        <v>39</v>
      </c>
      <c r="G10" s="125"/>
      <c r="H10" s="113"/>
      <c r="I10" s="126"/>
      <c r="K10" s="126"/>
      <c r="L10" s="126"/>
      <c r="M10" s="126"/>
      <c r="N10" s="126"/>
      <c r="O10" s="126"/>
      <c r="P10" s="126"/>
      <c r="Q10" s="23"/>
      <c r="R10" s="23"/>
      <c r="S10" s="23"/>
      <c r="T10" s="23"/>
      <c r="U10" s="23"/>
      <c r="V10" s="23"/>
      <c r="W10" s="123"/>
    </row>
    <row r="11" spans="2:23" s="8" customFormat="1" ht="13.5">
      <c r="B11" s="55"/>
      <c r="C11" s="11"/>
      <c r="D11" s="11"/>
      <c r="E11" s="11"/>
      <c r="F11" s="127"/>
      <c r="G11" s="127"/>
      <c r="H11" s="86"/>
      <c r="I11" s="128"/>
      <c r="J11" s="67"/>
      <c r="K11" s="128"/>
      <c r="L11" s="128"/>
      <c r="M11" s="128"/>
      <c r="N11" s="128"/>
      <c r="O11" s="128"/>
      <c r="P11" s="128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0"/>
      <c r="C12" s="23"/>
      <c r="D12" s="23"/>
      <c r="E12" s="23"/>
      <c r="F12" s="124" t="s">
        <v>40</v>
      </c>
      <c r="G12" s="125"/>
      <c r="H12" s="113"/>
      <c r="I12" s="126"/>
      <c r="K12" s="126"/>
      <c r="L12" s="126"/>
      <c r="M12" s="126"/>
      <c r="N12" s="126"/>
      <c r="O12" s="126"/>
      <c r="P12" s="126"/>
      <c r="Q12" s="23"/>
      <c r="R12" s="23"/>
      <c r="S12" s="23"/>
      <c r="T12" s="23"/>
      <c r="U12" s="23"/>
      <c r="V12" s="23"/>
      <c r="W12" s="123"/>
    </row>
    <row r="13" spans="2:23" s="8" customFormat="1" ht="13.5">
      <c r="B13" s="55"/>
      <c r="C13" s="11"/>
      <c r="D13" s="11"/>
      <c r="E13" s="11"/>
      <c r="F13" s="127"/>
      <c r="G13" s="127"/>
      <c r="H13" s="86"/>
      <c r="I13" s="128"/>
      <c r="J13" s="67"/>
      <c r="K13" s="128"/>
      <c r="L13" s="128"/>
      <c r="M13" s="128"/>
      <c r="N13" s="128"/>
      <c r="O13" s="128"/>
      <c r="P13" s="128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'TOT-0214'!B14</f>
        <v>Desde el 01 al 28 de febrero de 2014</v>
      </c>
      <c r="C14" s="39"/>
      <c r="D14" s="39"/>
      <c r="E14" s="39"/>
      <c r="F14" s="39"/>
      <c r="G14" s="39"/>
      <c r="H14" s="39"/>
      <c r="I14" s="129"/>
      <c r="J14" s="129"/>
      <c r="K14" s="129"/>
      <c r="L14" s="129"/>
      <c r="M14" s="129"/>
      <c r="N14" s="129"/>
      <c r="O14" s="129"/>
      <c r="P14" s="129"/>
      <c r="Q14" s="39"/>
      <c r="R14" s="39"/>
      <c r="S14" s="39"/>
      <c r="T14" s="39"/>
      <c r="U14" s="39"/>
      <c r="V14" s="39"/>
      <c r="W14" s="130"/>
    </row>
    <row r="15" spans="2:23" s="8" customFormat="1" ht="14.25" thickBot="1">
      <c r="B15" s="131"/>
      <c r="C15" s="132"/>
      <c r="D15" s="132"/>
      <c r="E15" s="132"/>
      <c r="F15" s="132"/>
      <c r="G15" s="132"/>
      <c r="H15" s="132"/>
      <c r="I15" s="133"/>
      <c r="J15" s="133"/>
      <c r="K15" s="133"/>
      <c r="L15" s="133"/>
      <c r="M15" s="133"/>
      <c r="N15" s="133"/>
      <c r="O15" s="133"/>
      <c r="P15" s="133"/>
      <c r="Q15" s="132"/>
      <c r="R15" s="132"/>
      <c r="S15" s="132"/>
      <c r="T15" s="132"/>
      <c r="U15" s="132"/>
      <c r="V15" s="132"/>
      <c r="W15" s="134"/>
    </row>
    <row r="16" spans="2:23" s="8" customFormat="1" ht="15" thickBot="1" thickTop="1">
      <c r="B16" s="55"/>
      <c r="C16" s="11"/>
      <c r="D16" s="11"/>
      <c r="E16" s="11"/>
      <c r="F16" s="135"/>
      <c r="G16" s="135"/>
      <c r="H16" s="136" t="s">
        <v>41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137" t="s">
        <v>42</v>
      </c>
      <c r="G17" s="138">
        <v>175.616</v>
      </c>
      <c r="H17" s="139">
        <v>200</v>
      </c>
      <c r="V17" s="93"/>
      <c r="W17" s="60"/>
    </row>
    <row r="18" spans="2:23" s="8" customFormat="1" ht="16.5" customHeight="1" thickBot="1" thickTop="1">
      <c r="B18" s="55"/>
      <c r="C18" s="11"/>
      <c r="D18" s="11"/>
      <c r="E18" s="11"/>
      <c r="F18" s="140" t="s">
        <v>43</v>
      </c>
      <c r="G18" s="141">
        <v>158.032</v>
      </c>
      <c r="H18" s="139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142" t="s">
        <v>44</v>
      </c>
      <c r="G19" s="141">
        <v>140.496</v>
      </c>
      <c r="H19" s="139">
        <v>40</v>
      </c>
      <c r="K19" s="91"/>
      <c r="L19" s="92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94">
        <v>3</v>
      </c>
      <c r="D20" s="94">
        <v>4</v>
      </c>
      <c r="E20" s="94">
        <v>5</v>
      </c>
      <c r="F20" s="94">
        <v>6</v>
      </c>
      <c r="G20" s="94">
        <v>7</v>
      </c>
      <c r="H20" s="94">
        <v>8</v>
      </c>
      <c r="I20" s="94">
        <v>9</v>
      </c>
      <c r="J20" s="94">
        <v>10</v>
      </c>
      <c r="K20" s="94">
        <v>11</v>
      </c>
      <c r="L20" s="94">
        <v>12</v>
      </c>
      <c r="M20" s="94">
        <v>13</v>
      </c>
      <c r="N20" s="94">
        <v>14</v>
      </c>
      <c r="O20" s="94">
        <v>15</v>
      </c>
      <c r="P20" s="94">
        <v>16</v>
      </c>
      <c r="Q20" s="94">
        <v>17</v>
      </c>
      <c r="R20" s="94">
        <v>18</v>
      </c>
      <c r="S20" s="94">
        <v>19</v>
      </c>
      <c r="T20" s="94">
        <v>20</v>
      </c>
      <c r="U20" s="94">
        <v>21</v>
      </c>
      <c r="V20" s="94">
        <v>22</v>
      </c>
      <c r="W20" s="60"/>
    </row>
    <row r="21" spans="2:23" s="8" customFormat="1" ht="33.75" customHeight="1" thickBot="1" thickTop="1">
      <c r="B21" s="55"/>
      <c r="C21" s="115" t="s">
        <v>23</v>
      </c>
      <c r="D21" s="95" t="s">
        <v>24</v>
      </c>
      <c r="E21" s="95" t="s">
        <v>25</v>
      </c>
      <c r="F21" s="97" t="s">
        <v>37</v>
      </c>
      <c r="G21" s="143" t="s">
        <v>38</v>
      </c>
      <c r="H21" s="144" t="s">
        <v>26</v>
      </c>
      <c r="I21" s="117" t="s">
        <v>28</v>
      </c>
      <c r="J21" s="96" t="s">
        <v>29</v>
      </c>
      <c r="K21" s="143" t="s">
        <v>30</v>
      </c>
      <c r="L21" s="145" t="s">
        <v>31</v>
      </c>
      <c r="M21" s="145" t="s">
        <v>32</v>
      </c>
      <c r="N21" s="99" t="s">
        <v>48</v>
      </c>
      <c r="O21" s="98" t="s">
        <v>33</v>
      </c>
      <c r="P21" s="146" t="s">
        <v>27</v>
      </c>
      <c r="Q21" s="147" t="s">
        <v>45</v>
      </c>
      <c r="R21" s="148" t="s">
        <v>46</v>
      </c>
      <c r="S21" s="149"/>
      <c r="T21" s="150" t="s">
        <v>34</v>
      </c>
      <c r="U21" s="100" t="s">
        <v>35</v>
      </c>
      <c r="V21" s="116" t="s">
        <v>36</v>
      </c>
      <c r="W21" s="60"/>
    </row>
    <row r="22" spans="2:23" s="8" customFormat="1" ht="16.5" customHeight="1" thickTop="1">
      <c r="B22" s="55"/>
      <c r="C22" s="118"/>
      <c r="D22" s="118"/>
      <c r="E22" s="118"/>
      <c r="F22" s="151"/>
      <c r="G22" s="151"/>
      <c r="H22" s="151"/>
      <c r="I22" s="112"/>
      <c r="J22" s="151"/>
      <c r="K22" s="151"/>
      <c r="L22" s="151"/>
      <c r="M22" s="151"/>
      <c r="N22" s="151"/>
      <c r="O22" s="151"/>
      <c r="P22" s="152"/>
      <c r="Q22" s="153"/>
      <c r="R22" s="154"/>
      <c r="S22" s="155"/>
      <c r="T22" s="156"/>
      <c r="U22" s="151"/>
      <c r="V22" s="157"/>
      <c r="W22" s="60"/>
    </row>
    <row r="23" spans="2:23" s="8" customFormat="1" ht="16.5" customHeight="1">
      <c r="B23" s="55"/>
      <c r="C23" s="101"/>
      <c r="D23" s="101"/>
      <c r="E23" s="101"/>
      <c r="F23" s="158"/>
      <c r="G23" s="158"/>
      <c r="H23" s="158"/>
      <c r="I23" s="159"/>
      <c r="J23" s="158"/>
      <c r="K23" s="158"/>
      <c r="L23" s="158"/>
      <c r="M23" s="158"/>
      <c r="N23" s="158"/>
      <c r="O23" s="158"/>
      <c r="P23" s="160"/>
      <c r="Q23" s="161"/>
      <c r="R23" s="162"/>
      <c r="S23" s="163"/>
      <c r="T23" s="164"/>
      <c r="U23" s="158"/>
      <c r="V23" s="165"/>
      <c r="W23" s="60"/>
    </row>
    <row r="24" spans="2:23" s="8" customFormat="1" ht="16.5" customHeight="1">
      <c r="B24" s="55"/>
      <c r="C24" s="101">
        <v>37</v>
      </c>
      <c r="D24" s="101">
        <v>271448</v>
      </c>
      <c r="E24" s="102">
        <v>147</v>
      </c>
      <c r="F24" s="166" t="s">
        <v>55</v>
      </c>
      <c r="G24" s="166" t="s">
        <v>56</v>
      </c>
      <c r="H24" s="167">
        <v>132</v>
      </c>
      <c r="I24" s="168">
        <f aca="true" t="shared" si="0" ref="I24:I44">IF(H24=500,$G$17,IF(H24=220,$G$18,$G$19))</f>
        <v>140.496</v>
      </c>
      <c r="J24" s="169">
        <v>41673.913194444445</v>
      </c>
      <c r="K24" s="170">
        <v>41673.94513888889</v>
      </c>
      <c r="L24" s="171">
        <f aca="true" t="shared" si="1" ref="L24:L44">IF(F24="","",(K24-J24)*24)</f>
        <v>0.7666666667209938</v>
      </c>
      <c r="M24" s="172">
        <f aca="true" t="shared" si="2" ref="M24:M44">IF(F24="","",ROUND((K24-J24)*24*60,0))</f>
        <v>46</v>
      </c>
      <c r="N24" s="103" t="s">
        <v>51</v>
      </c>
      <c r="O24" s="104" t="str">
        <f aca="true" t="shared" si="3" ref="O24:O44">IF(F24="","",IF(N24="P","--","NO"))</f>
        <v>NO</v>
      </c>
      <c r="P24" s="173">
        <f aca="true" t="shared" si="4" ref="P24:P44">IF(H24=500,$H$17,IF(H24=220,$H$18,$H$19))</f>
        <v>40</v>
      </c>
      <c r="Q24" s="174" t="str">
        <f aca="true" t="shared" si="5" ref="Q24:Q44">IF(N24="P",I24*P24*ROUND(M24/60,2)*0.1,"--")</f>
        <v>--</v>
      </c>
      <c r="R24" s="162">
        <f aca="true" t="shared" si="6" ref="R24:R44">IF(AND(N24="F",O24="NO"),I24*P24,"--")</f>
        <v>5619.84</v>
      </c>
      <c r="S24" s="163">
        <f aca="true" t="shared" si="7" ref="S24:S44">IF(N24="F",I24*P24*ROUND(M24/60,2),"--")</f>
        <v>4327.276800000001</v>
      </c>
      <c r="T24" s="164" t="str">
        <f aca="true" t="shared" si="8" ref="T24:T44">IF(N24="RF",I24*P24*ROUND(M24/60,2),"--")</f>
        <v>--</v>
      </c>
      <c r="U24" s="104" t="s">
        <v>47</v>
      </c>
      <c r="V24" s="175">
        <f aca="true" t="shared" si="9" ref="V24:V42">IF(F24="","",SUM(Q24:T24)*IF(U24="SI",1,2))</f>
        <v>9947.1168</v>
      </c>
      <c r="W24" s="60"/>
    </row>
    <row r="25" spans="2:23" s="8" customFormat="1" ht="16.5" customHeight="1">
      <c r="B25" s="55"/>
      <c r="C25" s="101">
        <v>38</v>
      </c>
      <c r="D25" s="101">
        <v>271451</v>
      </c>
      <c r="E25" s="101">
        <v>4918</v>
      </c>
      <c r="F25" s="166" t="s">
        <v>65</v>
      </c>
      <c r="G25" s="166" t="s">
        <v>84</v>
      </c>
      <c r="H25" s="190">
        <v>132</v>
      </c>
      <c r="I25" s="168">
        <f t="shared" si="0"/>
        <v>140.496</v>
      </c>
      <c r="J25" s="169">
        <v>41675.450694444444</v>
      </c>
      <c r="K25" s="170">
        <v>41675.665972222225</v>
      </c>
      <c r="L25" s="171">
        <f t="shared" si="1"/>
        <v>5.166666666744277</v>
      </c>
      <c r="M25" s="172">
        <f t="shared" si="2"/>
        <v>310</v>
      </c>
      <c r="N25" s="103" t="s">
        <v>52</v>
      </c>
      <c r="O25" s="104" t="str">
        <f t="shared" si="3"/>
        <v>--</v>
      </c>
      <c r="P25" s="173">
        <f t="shared" si="4"/>
        <v>40</v>
      </c>
      <c r="Q25" s="174">
        <f t="shared" si="5"/>
        <v>2905.4572800000005</v>
      </c>
      <c r="R25" s="162" t="str">
        <f t="shared" si="6"/>
        <v>--</v>
      </c>
      <c r="S25" s="163" t="str">
        <f t="shared" si="7"/>
        <v>--</v>
      </c>
      <c r="T25" s="164" t="str">
        <f t="shared" si="8"/>
        <v>--</v>
      </c>
      <c r="U25" s="104" t="s">
        <v>47</v>
      </c>
      <c r="V25" s="175">
        <f t="shared" si="9"/>
        <v>2905.4572800000005</v>
      </c>
      <c r="W25" s="60"/>
    </row>
    <row r="26" spans="2:23" s="8" customFormat="1" ht="16.5" customHeight="1">
      <c r="B26" s="55"/>
      <c r="C26" s="101">
        <v>39</v>
      </c>
      <c r="D26" s="101">
        <v>271454</v>
      </c>
      <c r="E26" s="102">
        <v>134</v>
      </c>
      <c r="F26" s="166" t="s">
        <v>53</v>
      </c>
      <c r="G26" s="166" t="s">
        <v>57</v>
      </c>
      <c r="H26" s="167">
        <v>132</v>
      </c>
      <c r="I26" s="168">
        <f t="shared" si="0"/>
        <v>140.496</v>
      </c>
      <c r="J26" s="169">
        <v>41675.91458333333</v>
      </c>
      <c r="K26" s="170">
        <v>41676.16458333333</v>
      </c>
      <c r="L26" s="171">
        <f t="shared" si="1"/>
        <v>6</v>
      </c>
      <c r="M26" s="172">
        <f t="shared" si="2"/>
        <v>360</v>
      </c>
      <c r="N26" s="103" t="s">
        <v>51</v>
      </c>
      <c r="O26" s="104" t="str">
        <f t="shared" si="3"/>
        <v>NO</v>
      </c>
      <c r="P26" s="173">
        <f t="shared" si="4"/>
        <v>40</v>
      </c>
      <c r="Q26" s="174" t="str">
        <f t="shared" si="5"/>
        <v>--</v>
      </c>
      <c r="R26" s="162">
        <f t="shared" si="6"/>
        <v>5619.84</v>
      </c>
      <c r="S26" s="163">
        <f t="shared" si="7"/>
        <v>33719.04</v>
      </c>
      <c r="T26" s="164" t="str">
        <f t="shared" si="8"/>
        <v>--</v>
      </c>
      <c r="U26" s="104" t="s">
        <v>47</v>
      </c>
      <c r="V26" s="175">
        <f t="shared" si="9"/>
        <v>39338.880000000005</v>
      </c>
      <c r="W26" s="60"/>
    </row>
    <row r="27" spans="2:23" s="8" customFormat="1" ht="16.5" customHeight="1">
      <c r="B27" s="55"/>
      <c r="C27" s="101">
        <v>40</v>
      </c>
      <c r="D27" s="101">
        <v>271456</v>
      </c>
      <c r="E27" s="101">
        <v>3455</v>
      </c>
      <c r="F27" s="166" t="s">
        <v>53</v>
      </c>
      <c r="G27" s="166" t="s">
        <v>58</v>
      </c>
      <c r="H27" s="167">
        <v>132</v>
      </c>
      <c r="I27" s="168">
        <f t="shared" si="0"/>
        <v>140.496</v>
      </c>
      <c r="J27" s="169">
        <v>41676.12847222222</v>
      </c>
      <c r="K27" s="170">
        <v>41676.12986111111</v>
      </c>
      <c r="L27" s="171">
        <f t="shared" si="1"/>
        <v>0.033333333441987634</v>
      </c>
      <c r="M27" s="172">
        <f t="shared" si="2"/>
        <v>2</v>
      </c>
      <c r="N27" s="103" t="s">
        <v>51</v>
      </c>
      <c r="O27" s="104" t="s">
        <v>47</v>
      </c>
      <c r="P27" s="173">
        <f t="shared" si="4"/>
        <v>40</v>
      </c>
      <c r="Q27" s="174" t="str">
        <f t="shared" si="5"/>
        <v>--</v>
      </c>
      <c r="R27" s="162" t="str">
        <f t="shared" si="6"/>
        <v>--</v>
      </c>
      <c r="S27" s="163">
        <f t="shared" si="7"/>
        <v>168.5952</v>
      </c>
      <c r="T27" s="164" t="str">
        <f t="shared" si="8"/>
        <v>--</v>
      </c>
      <c r="U27" s="104" t="s">
        <v>47</v>
      </c>
      <c r="V27" s="175">
        <f t="shared" si="9"/>
        <v>168.5952</v>
      </c>
      <c r="W27" s="60"/>
    </row>
    <row r="28" spans="2:23" s="8" customFormat="1" ht="16.5" customHeight="1">
      <c r="B28" s="55"/>
      <c r="C28" s="101">
        <v>41</v>
      </c>
      <c r="D28" s="101">
        <v>271458</v>
      </c>
      <c r="E28" s="102">
        <v>2033</v>
      </c>
      <c r="F28" s="166" t="s">
        <v>59</v>
      </c>
      <c r="G28" s="166" t="s">
        <v>60</v>
      </c>
      <c r="H28" s="167">
        <v>132</v>
      </c>
      <c r="I28" s="168">
        <f t="shared" si="0"/>
        <v>140.496</v>
      </c>
      <c r="J28" s="169">
        <v>41677.30069444444</v>
      </c>
      <c r="K28" s="170">
        <v>41677.606944444444</v>
      </c>
      <c r="L28" s="171">
        <f t="shared" si="1"/>
        <v>7.350000000034925</v>
      </c>
      <c r="M28" s="172">
        <f t="shared" si="2"/>
        <v>441</v>
      </c>
      <c r="N28" s="103" t="s">
        <v>52</v>
      </c>
      <c r="O28" s="104" t="str">
        <f t="shared" si="3"/>
        <v>--</v>
      </c>
      <c r="P28" s="173">
        <f t="shared" si="4"/>
        <v>40</v>
      </c>
      <c r="Q28" s="174">
        <f t="shared" si="5"/>
        <v>4130.5824</v>
      </c>
      <c r="R28" s="162" t="str">
        <f t="shared" si="6"/>
        <v>--</v>
      </c>
      <c r="S28" s="163" t="str">
        <f t="shared" si="7"/>
        <v>--</v>
      </c>
      <c r="T28" s="164" t="str">
        <f t="shared" si="8"/>
        <v>--</v>
      </c>
      <c r="U28" s="104" t="s">
        <v>47</v>
      </c>
      <c r="V28" s="175">
        <f t="shared" si="9"/>
        <v>4130.5824</v>
      </c>
      <c r="W28" s="60"/>
    </row>
    <row r="29" spans="2:23" s="8" customFormat="1" ht="16.5" customHeight="1">
      <c r="B29" s="55"/>
      <c r="C29" s="101">
        <v>42</v>
      </c>
      <c r="D29" s="101">
        <v>271462</v>
      </c>
      <c r="E29" s="101">
        <v>5241</v>
      </c>
      <c r="F29" s="166" t="s">
        <v>85</v>
      </c>
      <c r="G29" s="166" t="s">
        <v>86</v>
      </c>
      <c r="H29" s="190">
        <v>132</v>
      </c>
      <c r="I29" s="168">
        <f t="shared" si="0"/>
        <v>140.496</v>
      </c>
      <c r="J29" s="169">
        <v>41679.447222222225</v>
      </c>
      <c r="K29" s="170">
        <v>41679.509722222225</v>
      </c>
      <c r="L29" s="171">
        <f t="shared" si="1"/>
        <v>1.5</v>
      </c>
      <c r="M29" s="172">
        <f t="shared" si="2"/>
        <v>90</v>
      </c>
      <c r="N29" s="103" t="s">
        <v>52</v>
      </c>
      <c r="O29" s="104" t="str">
        <f t="shared" si="3"/>
        <v>--</v>
      </c>
      <c r="P29" s="173">
        <f t="shared" si="4"/>
        <v>40</v>
      </c>
      <c r="Q29" s="174">
        <f t="shared" si="5"/>
        <v>842.9760000000001</v>
      </c>
      <c r="R29" s="162" t="str">
        <f t="shared" si="6"/>
        <v>--</v>
      </c>
      <c r="S29" s="163" t="str">
        <f t="shared" si="7"/>
        <v>--</v>
      </c>
      <c r="T29" s="164" t="str">
        <f t="shared" si="8"/>
        <v>--</v>
      </c>
      <c r="U29" s="104" t="s">
        <v>47</v>
      </c>
      <c r="V29" s="175">
        <v>0</v>
      </c>
      <c r="W29" s="60"/>
    </row>
    <row r="30" spans="2:23" s="8" customFormat="1" ht="16.5" customHeight="1">
      <c r="B30" s="55"/>
      <c r="C30" s="101">
        <v>43</v>
      </c>
      <c r="D30" s="101">
        <v>271812</v>
      </c>
      <c r="E30" s="102">
        <v>3523</v>
      </c>
      <c r="F30" s="166" t="s">
        <v>61</v>
      </c>
      <c r="G30" s="166" t="s">
        <v>83</v>
      </c>
      <c r="H30" s="167">
        <v>500</v>
      </c>
      <c r="I30" s="168">
        <f t="shared" si="0"/>
        <v>175.616</v>
      </c>
      <c r="J30" s="169">
        <v>41681.39166666667</v>
      </c>
      <c r="K30" s="170">
        <v>41681.76458333333</v>
      </c>
      <c r="L30" s="171">
        <f t="shared" si="1"/>
        <v>8.949999999837019</v>
      </c>
      <c r="M30" s="172">
        <f t="shared" si="2"/>
        <v>537</v>
      </c>
      <c r="N30" s="103" t="s">
        <v>52</v>
      </c>
      <c r="O30" s="104" t="str">
        <f t="shared" si="3"/>
        <v>--</v>
      </c>
      <c r="P30" s="173">
        <f t="shared" si="4"/>
        <v>200</v>
      </c>
      <c r="Q30" s="174">
        <f t="shared" si="5"/>
        <v>31435.264000000003</v>
      </c>
      <c r="R30" s="162" t="str">
        <f t="shared" si="6"/>
        <v>--</v>
      </c>
      <c r="S30" s="163" t="str">
        <f t="shared" si="7"/>
        <v>--</v>
      </c>
      <c r="T30" s="164" t="str">
        <f t="shared" si="8"/>
        <v>--</v>
      </c>
      <c r="U30" s="104" t="s">
        <v>47</v>
      </c>
      <c r="V30" s="175">
        <v>0</v>
      </c>
      <c r="W30" s="60"/>
    </row>
    <row r="31" spans="2:23" s="8" customFormat="1" ht="16.5" customHeight="1">
      <c r="B31" s="55"/>
      <c r="C31" s="101">
        <v>44</v>
      </c>
      <c r="D31" s="101">
        <v>271815</v>
      </c>
      <c r="E31" s="101">
        <v>4264</v>
      </c>
      <c r="F31" s="166" t="s">
        <v>54</v>
      </c>
      <c r="G31" s="166" t="s">
        <v>62</v>
      </c>
      <c r="H31" s="167">
        <v>132</v>
      </c>
      <c r="I31" s="168">
        <f t="shared" si="0"/>
        <v>140.496</v>
      </c>
      <c r="J31" s="169">
        <v>41681.66180555556</v>
      </c>
      <c r="K31" s="170">
        <v>41681.700694444444</v>
      </c>
      <c r="L31" s="171">
        <f t="shared" si="1"/>
        <v>0.93333333323244</v>
      </c>
      <c r="M31" s="172">
        <f t="shared" si="2"/>
        <v>56</v>
      </c>
      <c r="N31" s="103" t="s">
        <v>51</v>
      </c>
      <c r="O31" s="104" t="str">
        <f t="shared" si="3"/>
        <v>NO</v>
      </c>
      <c r="P31" s="173">
        <f t="shared" si="4"/>
        <v>40</v>
      </c>
      <c r="Q31" s="174" t="str">
        <f t="shared" si="5"/>
        <v>--</v>
      </c>
      <c r="R31" s="162">
        <f t="shared" si="6"/>
        <v>5619.84</v>
      </c>
      <c r="S31" s="163">
        <f t="shared" si="7"/>
        <v>5226.4512</v>
      </c>
      <c r="T31" s="164" t="str">
        <f t="shared" si="8"/>
        <v>--</v>
      </c>
      <c r="U31" s="104" t="s">
        <v>47</v>
      </c>
      <c r="V31" s="175">
        <f t="shared" si="9"/>
        <v>10846.2912</v>
      </c>
      <c r="W31" s="60"/>
    </row>
    <row r="32" spans="2:23" s="8" customFormat="1" ht="16.5" customHeight="1">
      <c r="B32" s="55"/>
      <c r="C32" s="101">
        <v>45</v>
      </c>
      <c r="D32" s="101">
        <v>271823</v>
      </c>
      <c r="E32" s="102">
        <v>92</v>
      </c>
      <c r="F32" s="166" t="s">
        <v>63</v>
      </c>
      <c r="G32" s="166" t="s">
        <v>64</v>
      </c>
      <c r="H32" s="167">
        <v>132</v>
      </c>
      <c r="I32" s="168">
        <f t="shared" si="0"/>
        <v>140.496</v>
      </c>
      <c r="J32" s="169">
        <v>41682.42222222222</v>
      </c>
      <c r="K32" s="170">
        <v>41682.44027777778</v>
      </c>
      <c r="L32" s="171">
        <f t="shared" si="1"/>
        <v>0.4333333333488554</v>
      </c>
      <c r="M32" s="172">
        <f t="shared" si="2"/>
        <v>26</v>
      </c>
      <c r="N32" s="103" t="s">
        <v>51</v>
      </c>
      <c r="O32" s="104" t="str">
        <f t="shared" si="3"/>
        <v>NO</v>
      </c>
      <c r="P32" s="173">
        <f t="shared" si="4"/>
        <v>40</v>
      </c>
      <c r="Q32" s="174" t="str">
        <f t="shared" si="5"/>
        <v>--</v>
      </c>
      <c r="R32" s="162">
        <f t="shared" si="6"/>
        <v>5619.84</v>
      </c>
      <c r="S32" s="163">
        <f t="shared" si="7"/>
        <v>2416.5312</v>
      </c>
      <c r="T32" s="164" t="str">
        <f t="shared" si="8"/>
        <v>--</v>
      </c>
      <c r="U32" s="104" t="s">
        <v>47</v>
      </c>
      <c r="V32" s="175">
        <f t="shared" si="9"/>
        <v>8036.3712</v>
      </c>
      <c r="W32" s="60"/>
    </row>
    <row r="33" spans="2:23" s="8" customFormat="1" ht="16.5" customHeight="1">
      <c r="B33" s="55"/>
      <c r="C33" s="101">
        <v>46</v>
      </c>
      <c r="D33" s="101">
        <v>271826</v>
      </c>
      <c r="E33" s="101">
        <v>2730</v>
      </c>
      <c r="F33" s="166" t="s">
        <v>65</v>
      </c>
      <c r="G33" s="166" t="s">
        <v>66</v>
      </c>
      <c r="H33" s="167">
        <v>220</v>
      </c>
      <c r="I33" s="168">
        <f t="shared" si="0"/>
        <v>158.032</v>
      </c>
      <c r="J33" s="169">
        <v>41683.26666666667</v>
      </c>
      <c r="K33" s="170">
        <v>41683.683333333334</v>
      </c>
      <c r="L33" s="171">
        <f t="shared" si="1"/>
        <v>9.999999999941792</v>
      </c>
      <c r="M33" s="172">
        <f t="shared" si="2"/>
        <v>600</v>
      </c>
      <c r="N33" s="103" t="s">
        <v>52</v>
      </c>
      <c r="O33" s="104" t="str">
        <f t="shared" si="3"/>
        <v>--</v>
      </c>
      <c r="P33" s="173">
        <f t="shared" si="4"/>
        <v>100</v>
      </c>
      <c r="Q33" s="174">
        <f t="shared" si="5"/>
        <v>15803.2</v>
      </c>
      <c r="R33" s="162" t="str">
        <f t="shared" si="6"/>
        <v>--</v>
      </c>
      <c r="S33" s="163" t="str">
        <f t="shared" si="7"/>
        <v>--</v>
      </c>
      <c r="T33" s="164" t="str">
        <f t="shared" si="8"/>
        <v>--</v>
      </c>
      <c r="U33" s="104" t="s">
        <v>47</v>
      </c>
      <c r="V33" s="175">
        <v>0</v>
      </c>
      <c r="W33" s="60"/>
    </row>
    <row r="34" spans="2:23" s="8" customFormat="1" ht="16.5" customHeight="1">
      <c r="B34" s="55"/>
      <c r="C34" s="101">
        <v>47</v>
      </c>
      <c r="D34" s="101">
        <v>271835</v>
      </c>
      <c r="E34" s="102">
        <v>1697</v>
      </c>
      <c r="F34" s="166" t="s">
        <v>59</v>
      </c>
      <c r="G34" s="166" t="s">
        <v>67</v>
      </c>
      <c r="H34" s="167">
        <v>132</v>
      </c>
      <c r="I34" s="168">
        <f t="shared" si="0"/>
        <v>140.496</v>
      </c>
      <c r="J34" s="169">
        <v>41685.29791666667</v>
      </c>
      <c r="K34" s="170">
        <v>41685.714583333334</v>
      </c>
      <c r="L34" s="171">
        <f t="shared" si="1"/>
        <v>9.999999999941792</v>
      </c>
      <c r="M34" s="172">
        <f t="shared" si="2"/>
        <v>600</v>
      </c>
      <c r="N34" s="103" t="s">
        <v>52</v>
      </c>
      <c r="O34" s="104" t="str">
        <f t="shared" si="3"/>
        <v>--</v>
      </c>
      <c r="P34" s="173">
        <f t="shared" si="4"/>
        <v>40</v>
      </c>
      <c r="Q34" s="174">
        <f t="shared" si="5"/>
        <v>5619.84</v>
      </c>
      <c r="R34" s="162" t="str">
        <f t="shared" si="6"/>
        <v>--</v>
      </c>
      <c r="S34" s="163" t="str">
        <f t="shared" si="7"/>
        <v>--</v>
      </c>
      <c r="T34" s="164" t="str">
        <f t="shared" si="8"/>
        <v>--</v>
      </c>
      <c r="U34" s="104" t="s">
        <v>47</v>
      </c>
      <c r="V34" s="175">
        <v>0</v>
      </c>
      <c r="W34" s="60"/>
    </row>
    <row r="35" spans="2:23" s="8" customFormat="1" ht="16.5" customHeight="1">
      <c r="B35" s="55"/>
      <c r="C35" s="101">
        <v>48</v>
      </c>
      <c r="D35" s="101">
        <v>271843</v>
      </c>
      <c r="E35" s="101">
        <v>2746</v>
      </c>
      <c r="F35" s="166" t="s">
        <v>53</v>
      </c>
      <c r="G35" s="166" t="s">
        <v>68</v>
      </c>
      <c r="H35" s="167">
        <v>132</v>
      </c>
      <c r="I35" s="168">
        <f t="shared" si="0"/>
        <v>140.496</v>
      </c>
      <c r="J35" s="169">
        <v>41686.3125</v>
      </c>
      <c r="K35" s="170">
        <v>41686.520833333336</v>
      </c>
      <c r="L35" s="171">
        <f t="shared" si="1"/>
        <v>5.000000000058208</v>
      </c>
      <c r="M35" s="172">
        <f t="shared" si="2"/>
        <v>300</v>
      </c>
      <c r="N35" s="103" t="s">
        <v>52</v>
      </c>
      <c r="O35" s="104" t="str">
        <f t="shared" si="3"/>
        <v>--</v>
      </c>
      <c r="P35" s="173">
        <f t="shared" si="4"/>
        <v>40</v>
      </c>
      <c r="Q35" s="174">
        <f t="shared" si="5"/>
        <v>2809.92</v>
      </c>
      <c r="R35" s="162" t="str">
        <f t="shared" si="6"/>
        <v>--</v>
      </c>
      <c r="S35" s="163" t="str">
        <f t="shared" si="7"/>
        <v>--</v>
      </c>
      <c r="T35" s="164" t="str">
        <f t="shared" si="8"/>
        <v>--</v>
      </c>
      <c r="U35" s="104" t="s">
        <v>47</v>
      </c>
      <c r="V35" s="175">
        <v>0</v>
      </c>
      <c r="W35" s="60"/>
    </row>
    <row r="36" spans="2:23" s="8" customFormat="1" ht="16.5" customHeight="1">
      <c r="B36" s="55"/>
      <c r="C36" s="101">
        <v>49</v>
      </c>
      <c r="D36" s="101">
        <v>271844</v>
      </c>
      <c r="E36" s="102">
        <v>3455</v>
      </c>
      <c r="F36" s="166" t="s">
        <v>53</v>
      </c>
      <c r="G36" s="166" t="s">
        <v>58</v>
      </c>
      <c r="H36" s="167">
        <v>132</v>
      </c>
      <c r="I36" s="168">
        <f t="shared" si="0"/>
        <v>140.496</v>
      </c>
      <c r="J36" s="169">
        <v>41686.333333333336</v>
      </c>
      <c r="K36" s="170">
        <v>41686.73541666667</v>
      </c>
      <c r="L36" s="171">
        <f t="shared" si="1"/>
        <v>9.650000000023283</v>
      </c>
      <c r="M36" s="172">
        <f t="shared" si="2"/>
        <v>579</v>
      </c>
      <c r="N36" s="103" t="s">
        <v>52</v>
      </c>
      <c r="O36" s="104" t="str">
        <f t="shared" si="3"/>
        <v>--</v>
      </c>
      <c r="P36" s="173">
        <f t="shared" si="4"/>
        <v>40</v>
      </c>
      <c r="Q36" s="174">
        <f t="shared" si="5"/>
        <v>5423.145600000001</v>
      </c>
      <c r="R36" s="162" t="str">
        <f t="shared" si="6"/>
        <v>--</v>
      </c>
      <c r="S36" s="163" t="str">
        <f t="shared" si="7"/>
        <v>--</v>
      </c>
      <c r="T36" s="164" t="str">
        <f t="shared" si="8"/>
        <v>--</v>
      </c>
      <c r="U36" s="104" t="s">
        <v>47</v>
      </c>
      <c r="V36" s="175">
        <f t="shared" si="9"/>
        <v>5423.145600000001</v>
      </c>
      <c r="W36" s="60"/>
    </row>
    <row r="37" spans="2:23" s="8" customFormat="1" ht="16.5" customHeight="1">
      <c r="B37" s="55"/>
      <c r="C37" s="101">
        <v>50</v>
      </c>
      <c r="D37" s="101">
        <v>271846</v>
      </c>
      <c r="E37" s="101">
        <v>135</v>
      </c>
      <c r="F37" s="166" t="s">
        <v>69</v>
      </c>
      <c r="G37" s="166" t="s">
        <v>70</v>
      </c>
      <c r="H37" s="167">
        <v>132</v>
      </c>
      <c r="I37" s="168">
        <f t="shared" si="0"/>
        <v>140.496</v>
      </c>
      <c r="J37" s="169">
        <v>41686.94305555556</v>
      </c>
      <c r="K37" s="170">
        <v>41687.083333333336</v>
      </c>
      <c r="L37" s="171">
        <f t="shared" si="1"/>
        <v>3.366666666639503</v>
      </c>
      <c r="M37" s="172">
        <f t="shared" si="2"/>
        <v>202</v>
      </c>
      <c r="N37" s="103" t="s">
        <v>51</v>
      </c>
      <c r="O37" s="104" t="str">
        <f t="shared" si="3"/>
        <v>NO</v>
      </c>
      <c r="P37" s="173">
        <f t="shared" si="4"/>
        <v>40</v>
      </c>
      <c r="Q37" s="174" t="str">
        <f t="shared" si="5"/>
        <v>--</v>
      </c>
      <c r="R37" s="162">
        <f t="shared" si="6"/>
        <v>5619.84</v>
      </c>
      <c r="S37" s="163">
        <f t="shared" si="7"/>
        <v>18938.860800000002</v>
      </c>
      <c r="T37" s="164" t="str">
        <f t="shared" si="8"/>
        <v>--</v>
      </c>
      <c r="U37" s="104" t="s">
        <v>47</v>
      </c>
      <c r="V37" s="175">
        <f t="shared" si="9"/>
        <v>24558.700800000002</v>
      </c>
      <c r="W37" s="60"/>
    </row>
    <row r="38" spans="2:23" s="8" customFormat="1" ht="16.5" customHeight="1">
      <c r="B38" s="55"/>
      <c r="C38" s="101">
        <v>51</v>
      </c>
      <c r="D38" s="101">
        <v>272315</v>
      </c>
      <c r="E38" s="102">
        <v>4851</v>
      </c>
      <c r="F38" s="166" t="s">
        <v>74</v>
      </c>
      <c r="G38" s="166" t="s">
        <v>87</v>
      </c>
      <c r="H38" s="190">
        <v>132</v>
      </c>
      <c r="I38" s="168">
        <f t="shared" si="0"/>
        <v>140.496</v>
      </c>
      <c r="J38" s="169">
        <v>41693.29722222222</v>
      </c>
      <c r="K38" s="170">
        <v>41693.524305555555</v>
      </c>
      <c r="L38" s="171">
        <f t="shared" si="1"/>
        <v>5.449999999953434</v>
      </c>
      <c r="M38" s="172">
        <f t="shared" si="2"/>
        <v>327</v>
      </c>
      <c r="N38" s="103" t="s">
        <v>52</v>
      </c>
      <c r="O38" s="104" t="str">
        <f t="shared" si="3"/>
        <v>--</v>
      </c>
      <c r="P38" s="173">
        <f t="shared" si="4"/>
        <v>40</v>
      </c>
      <c r="Q38" s="174">
        <f t="shared" si="5"/>
        <v>3062.8128</v>
      </c>
      <c r="R38" s="162" t="str">
        <f t="shared" si="6"/>
        <v>--</v>
      </c>
      <c r="S38" s="163" t="str">
        <f t="shared" si="7"/>
        <v>--</v>
      </c>
      <c r="T38" s="164" t="str">
        <f t="shared" si="8"/>
        <v>--</v>
      </c>
      <c r="U38" s="104" t="s">
        <v>47</v>
      </c>
      <c r="V38" s="175">
        <f t="shared" si="9"/>
        <v>3062.8128</v>
      </c>
      <c r="W38" s="60"/>
    </row>
    <row r="39" spans="2:23" s="8" customFormat="1" ht="16.5" customHeight="1">
      <c r="B39" s="55"/>
      <c r="C39" s="101">
        <v>52</v>
      </c>
      <c r="D39" s="101">
        <v>272316</v>
      </c>
      <c r="E39" s="101">
        <v>1602</v>
      </c>
      <c r="F39" s="166" t="s">
        <v>59</v>
      </c>
      <c r="G39" s="166" t="s">
        <v>71</v>
      </c>
      <c r="H39" s="167">
        <v>132</v>
      </c>
      <c r="I39" s="168">
        <f t="shared" si="0"/>
        <v>140.496</v>
      </c>
      <c r="J39" s="169">
        <v>41693.316666666666</v>
      </c>
      <c r="K39" s="170">
        <v>41693.60763888889</v>
      </c>
      <c r="L39" s="171">
        <f t="shared" si="1"/>
        <v>6.9833333333954215</v>
      </c>
      <c r="M39" s="172">
        <f t="shared" si="2"/>
        <v>419</v>
      </c>
      <c r="N39" s="103" t="s">
        <v>52</v>
      </c>
      <c r="O39" s="104" t="str">
        <f t="shared" si="3"/>
        <v>--</v>
      </c>
      <c r="P39" s="173">
        <f t="shared" si="4"/>
        <v>40</v>
      </c>
      <c r="Q39" s="174">
        <f t="shared" si="5"/>
        <v>3922.6483200000002</v>
      </c>
      <c r="R39" s="162" t="str">
        <f t="shared" si="6"/>
        <v>--</v>
      </c>
      <c r="S39" s="163" t="str">
        <f t="shared" si="7"/>
        <v>--</v>
      </c>
      <c r="T39" s="164" t="str">
        <f t="shared" si="8"/>
        <v>--</v>
      </c>
      <c r="U39" s="104" t="s">
        <v>47</v>
      </c>
      <c r="V39" s="175">
        <v>0</v>
      </c>
      <c r="W39" s="60"/>
    </row>
    <row r="40" spans="2:23" s="8" customFormat="1" ht="16.5" customHeight="1">
      <c r="B40" s="55"/>
      <c r="C40" s="101">
        <v>53</v>
      </c>
      <c r="D40" s="101">
        <v>272318</v>
      </c>
      <c r="E40" s="102">
        <v>3455</v>
      </c>
      <c r="F40" s="166" t="s">
        <v>53</v>
      </c>
      <c r="G40" s="166" t="s">
        <v>58</v>
      </c>
      <c r="H40" s="167">
        <v>132</v>
      </c>
      <c r="I40" s="168">
        <f t="shared" si="0"/>
        <v>140.496</v>
      </c>
      <c r="J40" s="169">
        <v>41693.350694444445</v>
      </c>
      <c r="K40" s="170">
        <v>41693.729166666664</v>
      </c>
      <c r="L40" s="171">
        <f t="shared" si="1"/>
        <v>9.083333333255723</v>
      </c>
      <c r="M40" s="172">
        <f t="shared" si="2"/>
        <v>545</v>
      </c>
      <c r="N40" s="103" t="s">
        <v>52</v>
      </c>
      <c r="O40" s="104" t="str">
        <f t="shared" si="3"/>
        <v>--</v>
      </c>
      <c r="P40" s="173">
        <f t="shared" si="4"/>
        <v>40</v>
      </c>
      <c r="Q40" s="174">
        <f t="shared" si="5"/>
        <v>5102.81472</v>
      </c>
      <c r="R40" s="162" t="str">
        <f t="shared" si="6"/>
        <v>--</v>
      </c>
      <c r="S40" s="163" t="str">
        <f t="shared" si="7"/>
        <v>--</v>
      </c>
      <c r="T40" s="164" t="str">
        <f t="shared" si="8"/>
        <v>--</v>
      </c>
      <c r="U40" s="104" t="s">
        <v>47</v>
      </c>
      <c r="V40" s="175">
        <f t="shared" si="9"/>
        <v>5102.81472</v>
      </c>
      <c r="W40" s="60"/>
    </row>
    <row r="41" spans="2:23" s="8" customFormat="1" ht="16.5" customHeight="1">
      <c r="B41" s="55"/>
      <c r="C41" s="101">
        <v>54</v>
      </c>
      <c r="D41" s="101">
        <v>272535</v>
      </c>
      <c r="E41" s="101">
        <v>4567</v>
      </c>
      <c r="F41" s="166" t="s">
        <v>72</v>
      </c>
      <c r="G41" s="166" t="s">
        <v>73</v>
      </c>
      <c r="H41" s="167">
        <v>132</v>
      </c>
      <c r="I41" s="168">
        <f t="shared" si="0"/>
        <v>140.496</v>
      </c>
      <c r="J41" s="169">
        <v>41694.52361111111</v>
      </c>
      <c r="K41" s="170">
        <v>41694.541666666664</v>
      </c>
      <c r="L41" s="171">
        <f t="shared" si="1"/>
        <v>0.4333333333488554</v>
      </c>
      <c r="M41" s="172">
        <f t="shared" si="2"/>
        <v>26</v>
      </c>
      <c r="N41" s="103" t="s">
        <v>52</v>
      </c>
      <c r="O41" s="104" t="str">
        <f t="shared" si="3"/>
        <v>--</v>
      </c>
      <c r="P41" s="173">
        <f t="shared" si="4"/>
        <v>40</v>
      </c>
      <c r="Q41" s="174">
        <f t="shared" si="5"/>
        <v>241.65312</v>
      </c>
      <c r="R41" s="162" t="str">
        <f t="shared" si="6"/>
        <v>--</v>
      </c>
      <c r="S41" s="163" t="str">
        <f t="shared" si="7"/>
        <v>--</v>
      </c>
      <c r="T41" s="164" t="str">
        <f t="shared" si="8"/>
        <v>--</v>
      </c>
      <c r="U41" s="104" t="s">
        <v>47</v>
      </c>
      <c r="V41" s="175">
        <f t="shared" si="9"/>
        <v>241.65312</v>
      </c>
      <c r="W41" s="60"/>
    </row>
    <row r="42" spans="2:23" s="8" customFormat="1" ht="16.5" customHeight="1">
      <c r="B42" s="55"/>
      <c r="C42" s="101">
        <v>55</v>
      </c>
      <c r="D42" s="101">
        <v>272537</v>
      </c>
      <c r="E42" s="102">
        <v>108</v>
      </c>
      <c r="F42" s="166" t="s">
        <v>74</v>
      </c>
      <c r="G42" s="166" t="s">
        <v>75</v>
      </c>
      <c r="H42" s="167">
        <v>132</v>
      </c>
      <c r="I42" s="168">
        <f t="shared" si="0"/>
        <v>140.496</v>
      </c>
      <c r="J42" s="169">
        <v>41694.86319444444</v>
      </c>
      <c r="K42" s="170">
        <v>41694.86597222222</v>
      </c>
      <c r="L42" s="171">
        <f t="shared" si="1"/>
        <v>0.06666666670935228</v>
      </c>
      <c r="M42" s="172">
        <f t="shared" si="2"/>
        <v>4</v>
      </c>
      <c r="N42" s="103" t="s">
        <v>51</v>
      </c>
      <c r="O42" s="104" t="str">
        <f t="shared" si="3"/>
        <v>NO</v>
      </c>
      <c r="P42" s="173">
        <f t="shared" si="4"/>
        <v>40</v>
      </c>
      <c r="Q42" s="174" t="str">
        <f t="shared" si="5"/>
        <v>--</v>
      </c>
      <c r="R42" s="162">
        <f t="shared" si="6"/>
        <v>5619.84</v>
      </c>
      <c r="S42" s="163">
        <f t="shared" si="7"/>
        <v>393.38880000000006</v>
      </c>
      <c r="T42" s="164" t="str">
        <f t="shared" si="8"/>
        <v>--</v>
      </c>
      <c r="U42" s="104" t="s">
        <v>47</v>
      </c>
      <c r="V42" s="175">
        <f t="shared" si="9"/>
        <v>6013.2288</v>
      </c>
      <c r="W42" s="60"/>
    </row>
    <row r="43" spans="2:23" s="8" customFormat="1" ht="16.5" customHeight="1">
      <c r="B43" s="55"/>
      <c r="C43" s="101">
        <v>56</v>
      </c>
      <c r="D43" s="101">
        <v>272542</v>
      </c>
      <c r="E43" s="102">
        <v>1598</v>
      </c>
      <c r="F43" s="166" t="s">
        <v>76</v>
      </c>
      <c r="G43" s="166" t="s">
        <v>77</v>
      </c>
      <c r="H43" s="167">
        <v>132</v>
      </c>
      <c r="I43" s="168">
        <f t="shared" si="0"/>
        <v>140.496</v>
      </c>
      <c r="J43" s="169">
        <v>41696.36597222222</v>
      </c>
      <c r="K43" s="170">
        <v>41696.67916666667</v>
      </c>
      <c r="L43" s="171">
        <f t="shared" si="1"/>
        <v>7.516666666720994</v>
      </c>
      <c r="M43" s="172">
        <f t="shared" si="2"/>
        <v>451</v>
      </c>
      <c r="N43" s="103" t="s">
        <v>52</v>
      </c>
      <c r="O43" s="104" t="str">
        <f t="shared" si="3"/>
        <v>--</v>
      </c>
      <c r="P43" s="173">
        <f t="shared" si="4"/>
        <v>40</v>
      </c>
      <c r="Q43" s="174">
        <f t="shared" si="5"/>
        <v>4226.11968</v>
      </c>
      <c r="R43" s="162" t="str">
        <f t="shared" si="6"/>
        <v>--</v>
      </c>
      <c r="S43" s="163" t="str">
        <f t="shared" si="7"/>
        <v>--</v>
      </c>
      <c r="T43" s="164" t="str">
        <f t="shared" si="8"/>
        <v>--</v>
      </c>
      <c r="U43" s="104" t="s">
        <v>47</v>
      </c>
      <c r="V43" s="175">
        <v>0</v>
      </c>
      <c r="W43" s="60"/>
    </row>
    <row r="44" spans="2:23" s="8" customFormat="1" ht="16.5" customHeight="1">
      <c r="B44" s="55"/>
      <c r="C44" s="101">
        <v>57</v>
      </c>
      <c r="D44" s="101">
        <v>272544</v>
      </c>
      <c r="E44" s="101">
        <v>143</v>
      </c>
      <c r="F44" s="166" t="s">
        <v>54</v>
      </c>
      <c r="G44" s="166" t="s">
        <v>78</v>
      </c>
      <c r="H44" s="167">
        <v>132</v>
      </c>
      <c r="I44" s="168">
        <f t="shared" si="0"/>
        <v>140.496</v>
      </c>
      <c r="J44" s="169">
        <v>41697.35</v>
      </c>
      <c r="K44" s="170">
        <v>41697.472916666666</v>
      </c>
      <c r="L44" s="171">
        <f t="shared" si="1"/>
        <v>2.9500000000116415</v>
      </c>
      <c r="M44" s="172">
        <f t="shared" si="2"/>
        <v>177</v>
      </c>
      <c r="N44" s="103" t="s">
        <v>52</v>
      </c>
      <c r="O44" s="104" t="str">
        <f t="shared" si="3"/>
        <v>--</v>
      </c>
      <c r="P44" s="173">
        <f t="shared" si="4"/>
        <v>40</v>
      </c>
      <c r="Q44" s="174">
        <f t="shared" si="5"/>
        <v>1657.8528000000003</v>
      </c>
      <c r="R44" s="162" t="str">
        <f t="shared" si="6"/>
        <v>--</v>
      </c>
      <c r="S44" s="163" t="str">
        <f t="shared" si="7"/>
        <v>--</v>
      </c>
      <c r="T44" s="164" t="str">
        <f t="shared" si="8"/>
        <v>--</v>
      </c>
      <c r="U44" s="104" t="s">
        <v>47</v>
      </c>
      <c r="V44" s="175">
        <v>0</v>
      </c>
      <c r="W44" s="60"/>
    </row>
    <row r="45" spans="2:23" s="8" customFormat="1" ht="16.5" customHeight="1" thickBot="1">
      <c r="B45" s="55"/>
      <c r="C45" s="105"/>
      <c r="D45" s="105"/>
      <c r="E45" s="105"/>
      <c r="F45" s="105"/>
      <c r="G45" s="105"/>
      <c r="H45" s="105"/>
      <c r="I45" s="119"/>
      <c r="J45" s="176"/>
      <c r="K45" s="176"/>
      <c r="L45" s="177"/>
      <c r="M45" s="177"/>
      <c r="N45" s="176"/>
      <c r="O45" s="106"/>
      <c r="P45" s="178"/>
      <c r="Q45" s="179"/>
      <c r="R45" s="180"/>
      <c r="S45" s="181"/>
      <c r="T45" s="182"/>
      <c r="U45" s="106"/>
      <c r="V45" s="183"/>
      <c r="W45" s="60"/>
    </row>
    <row r="46" spans="2:23" s="8" customFormat="1" ht="16.5" customHeight="1" thickBot="1" thickTop="1">
      <c r="B46" s="55"/>
      <c r="C46" s="107" t="s">
        <v>49</v>
      </c>
      <c r="D46" s="191" t="s">
        <v>80</v>
      </c>
      <c r="E46" s="107"/>
      <c r="F46" s="108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184">
        <f>SUM(Q22:Q45)</f>
        <v>87184.28672</v>
      </c>
      <c r="R46" s="185">
        <f>SUM(R22:R45)</f>
        <v>33719.04</v>
      </c>
      <c r="S46" s="186">
        <f>SUM(S22:S45)</f>
        <v>65190.14400000001</v>
      </c>
      <c r="T46" s="187">
        <f>SUM(T22:T45)</f>
        <v>0</v>
      </c>
      <c r="U46" s="188"/>
      <c r="V46" s="189">
        <f>ROUND(SUM(V22:V45),2)</f>
        <v>119775.65</v>
      </c>
      <c r="W46" s="60"/>
    </row>
    <row r="47" spans="2:23" s="8" customFormat="1" ht="16.5" customHeight="1" thickBot="1" thickTop="1"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1"/>
    </row>
    <row r="48" spans="23:25" ht="16.5" customHeight="1" thickTop="1">
      <c r="W48" s="120"/>
      <c r="X48" s="120"/>
      <c r="Y48" s="120"/>
    </row>
    <row r="49" spans="23:25" ht="16.5" customHeight="1">
      <c r="W49" s="120"/>
      <c r="X49" s="120"/>
      <c r="Y49" s="120"/>
    </row>
    <row r="50" spans="23:25" ht="16.5" customHeight="1">
      <c r="W50" s="120"/>
      <c r="X50" s="120"/>
      <c r="Y50" s="120"/>
    </row>
    <row r="51" spans="23:25" ht="16.5" customHeight="1">
      <c r="W51" s="120"/>
      <c r="X51" s="120"/>
      <c r="Y51" s="120"/>
    </row>
    <row r="52" spans="23:25" ht="16.5" customHeight="1">
      <c r="W52" s="120"/>
      <c r="X52" s="120"/>
      <c r="Y52" s="120"/>
    </row>
    <row r="53" spans="6:25" ht="16.5" customHeight="1"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spans="6:25" ht="16.5" customHeight="1"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  <row r="55" spans="6:25" ht="16.5" customHeight="1"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</row>
    <row r="56" spans="6:25" ht="16.5" customHeight="1"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6:25" ht="16.5" customHeight="1"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</row>
    <row r="58" spans="6:25" ht="16.5" customHeight="1"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</row>
    <row r="59" spans="6:25" ht="16.5" customHeight="1"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</row>
    <row r="60" spans="6:25" ht="16.5" customHeight="1"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</row>
    <row r="61" spans="6:25" ht="16.5" customHeight="1"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6:25" ht="16.5" customHeight="1"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6:25" ht="16.5" customHeight="1"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6:25" ht="16.5" customHeight="1"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6:25" ht="16.5" customHeight="1"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6:25" ht="16.5" customHeight="1"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6:25" ht="16.5" customHeight="1"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6:25" ht="16.5" customHeight="1"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6:25" ht="16.5" customHeight="1"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6:25" ht="16.5" customHeight="1"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6:25" ht="16.5" customHeight="1"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6:25" ht="16.5" customHeight="1"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6:25" ht="16.5" customHeight="1"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6:25" ht="16.5" customHeight="1"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6:25" ht="16.5" customHeight="1"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6:25" ht="16.5" customHeight="1"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6:25" ht="16.5" customHeight="1"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6:25" ht="16.5" customHeight="1"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6:25" ht="16.5" customHeight="1"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6:25" ht="16.5" customHeight="1"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6:25" ht="16.5" customHeight="1"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6:25" ht="16.5" customHeight="1"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6:25" ht="16.5" customHeight="1"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6:25" ht="16.5" customHeight="1"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6:25" ht="16.5" customHeight="1"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6:25" ht="16.5" customHeight="1"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6:25" ht="16.5" customHeight="1"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6:25" ht="16.5" customHeight="1"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6:25" ht="16.5" customHeight="1"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6:25" ht="16.5" customHeight="1"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6:25" ht="16.5" customHeight="1"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6:25" ht="16.5" customHeight="1"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6:25" ht="16.5" customHeight="1"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6:25" ht="16.5" customHeight="1"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6:25" ht="16.5" customHeight="1"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6:25" ht="16.5" customHeight="1"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6:25" ht="16.5" customHeight="1"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6:25" ht="16.5" customHeight="1"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6:25" ht="16.5" customHeight="1"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6:25" ht="16.5" customHeight="1"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6:25" ht="16.5" customHeight="1"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6:25" ht="16.5" customHeight="1"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6:25" ht="16.5" customHeight="1"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6:25" ht="16.5" customHeight="1"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6:25" ht="16.5" customHeight="1"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</row>
    <row r="106" spans="6:25" ht="16.5" customHeight="1"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</row>
    <row r="107" spans="6:25" ht="16.5" customHeight="1"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</row>
    <row r="108" spans="6:25" ht="16.5" customHeight="1"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</row>
    <row r="109" spans="6:25" ht="16.5" customHeight="1"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</row>
    <row r="110" spans="6:25" ht="16.5" customHeight="1"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</row>
    <row r="111" spans="6:25" ht="16.5" customHeight="1"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</row>
    <row r="112" spans="6:25" ht="16.5" customHeight="1"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</row>
    <row r="113" spans="6:25" ht="16.5" customHeight="1"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</row>
    <row r="114" spans="6:25" ht="16.5" customHeight="1"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</row>
    <row r="115" spans="6:25" ht="16.5" customHeight="1"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</row>
    <row r="116" spans="6:25" ht="16.5" customHeight="1"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</row>
    <row r="117" spans="6:25" ht="16.5" customHeight="1"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</row>
    <row r="118" spans="6:25" ht="16.5" customHeight="1"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</row>
    <row r="119" spans="6:25" ht="16.5" customHeight="1"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</row>
    <row r="120" spans="6:25" ht="16.5" customHeight="1"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</row>
    <row r="121" spans="6:25" ht="16.5" customHeight="1"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</row>
    <row r="122" spans="6:25" ht="16.5" customHeight="1"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</row>
    <row r="123" spans="6:25" ht="16.5" customHeight="1"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</row>
    <row r="124" spans="6:25" ht="16.5" customHeight="1"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</row>
    <row r="125" spans="6:25" ht="16.5" customHeight="1"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</row>
    <row r="126" spans="6:25" ht="16.5" customHeight="1"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</row>
    <row r="127" spans="6:25" ht="16.5" customHeight="1"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</row>
    <row r="128" spans="6:25" ht="16.5" customHeight="1"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</row>
    <row r="129" spans="6:25" ht="16.5" customHeight="1"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</row>
    <row r="130" spans="6:25" ht="16.5" customHeight="1"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</row>
    <row r="131" spans="6:25" ht="16.5" customHeight="1"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</row>
    <row r="132" spans="6:25" ht="16.5" customHeight="1"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</row>
    <row r="133" spans="6:25" ht="16.5" customHeight="1"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</row>
    <row r="134" spans="6:25" ht="16.5" customHeight="1"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</row>
    <row r="135" spans="6:25" ht="16.5" customHeight="1"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</row>
    <row r="136" spans="6:25" ht="16.5" customHeight="1"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</row>
    <row r="137" spans="6:25" ht="16.5" customHeight="1"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</row>
    <row r="138" spans="6:25" ht="16.5" customHeight="1"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</row>
    <row r="139" spans="6:25" ht="16.5" customHeight="1"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</row>
    <row r="140" spans="6:25" ht="16.5" customHeight="1"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</row>
    <row r="141" spans="6:25" ht="16.5" customHeight="1"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</row>
    <row r="142" spans="6:25" ht="16.5" customHeight="1"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</row>
    <row r="143" spans="6:25" ht="16.5" customHeight="1"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</row>
    <row r="144" spans="6:25" ht="16.5" customHeight="1"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</row>
    <row r="145" spans="6:25" ht="16.5" customHeight="1"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</row>
    <row r="146" spans="6:25" ht="16.5" customHeight="1"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</row>
    <row r="147" spans="6:25" ht="16.5" customHeight="1"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</row>
    <row r="148" spans="6:25" ht="16.5" customHeight="1"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</row>
    <row r="149" spans="6:25" ht="16.5" customHeight="1"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</row>
    <row r="150" spans="6:25" ht="16.5" customHeight="1"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</row>
    <row r="151" spans="6:25" ht="16.5" customHeight="1"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</row>
    <row r="152" spans="6:25" ht="16.5" customHeight="1"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</row>
    <row r="153" spans="6:25" ht="16.5" customHeight="1"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</row>
    <row r="154" spans="6:25" ht="16.5" customHeight="1"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</row>
    <row r="155" spans="6:25" ht="16.5" customHeight="1"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</row>
    <row r="156" spans="6:25" ht="16.5" customHeight="1"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</row>
    <row r="157" spans="6:25" ht="16.5" customHeight="1"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</row>
    <row r="158" spans="6:25" ht="16.5" customHeight="1"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</row>
    <row r="159" spans="6:25" ht="16.5" customHeight="1"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</row>
    <row r="160" spans="6:25" ht="16.5" customHeight="1"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Gabriela Oyola</cp:lastModifiedBy>
  <cp:lastPrinted>2014-11-27T15:01:18Z</cp:lastPrinted>
  <dcterms:created xsi:type="dcterms:W3CDTF">2011-08-01T18:34:41Z</dcterms:created>
  <dcterms:modified xsi:type="dcterms:W3CDTF">2016-07-06T15:52:41Z</dcterms:modified>
  <cp:category/>
  <cp:version/>
  <cp:contentType/>
  <cp:contentStatus/>
</cp:coreProperties>
</file>