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l-Dic 10" sheetId="1" r:id="rId1"/>
    <sheet name="SPSE" sheetId="2" r:id="rId2"/>
    <sheet name="TASA FALLA" sheetId="3" r:id="rId3"/>
  </sheets>
  <externalReferences>
    <externalReference r:id="rId6"/>
    <externalReference r:id="rId7"/>
  </externalReferences>
  <definedNames>
    <definedName name="_xlnm.Print_Area" localSheetId="0">'Jul-Dic 10'!$A$1:$K$38</definedName>
    <definedName name="_xlnm.Print_Area" localSheetId="1">'SPSE'!$A$1:$N$48</definedName>
    <definedName name="_xlnm.Print_Area" localSheetId="2">'TASA FALLA'!$A$1:$T$69</definedName>
    <definedName name="DD" localSheetId="2">'TASA FALLA'!DD</definedName>
    <definedName name="DD">[0]!DD</definedName>
    <definedName name="DDD" localSheetId="2">'TASA FALLA'!DDD</definedName>
    <definedName name="DDD">[0]!DDD</definedName>
    <definedName name="DISTROCUYO" localSheetId="2">'TASA FALLA'!DISTROCUYO</definedName>
    <definedName name="DISTROCUYO">[0]!DISTROCUYO</definedName>
    <definedName name="INICIO" localSheetId="2">'TASA FALLA'!INICIO</definedName>
    <definedName name="INICIO">[0]!INICIO</definedName>
    <definedName name="INICIOTI" localSheetId="2">'TASA FALLA'!INICIOTI</definedName>
    <definedName name="INICIOTI">[0]!INICIOTI</definedName>
    <definedName name="LINEAS" localSheetId="2">'TASA FALLA'!LINEAS</definedName>
    <definedName name="LINEAS">[0]!LINEAS</definedName>
    <definedName name="NAME_L" localSheetId="2">'TASA FALLA'!NAME_L</definedName>
    <definedName name="NAME_L">[0]!NAME_L</definedName>
    <definedName name="NAME_L_TI" localSheetId="2">'TASA FALLA'!NAME_L_TI</definedName>
    <definedName name="NAME_L_TI">[0]!NAME_L_TI</definedName>
    <definedName name="QITBA">#REF!</definedName>
    <definedName name="TRAN" localSheetId="2">'TASA FALLA'!TRAN</definedName>
    <definedName name="TRAN">[0]!TRAN</definedName>
    <definedName name="TRANSNOA" localSheetId="2">'TASA FALLA'!TRANSNOA</definedName>
    <definedName name="TRANSNOA">[0]!TRANSNOA</definedName>
    <definedName name="x" localSheetId="2">'TASA FALLA'!x</definedName>
    <definedName name="x">[0]!x</definedName>
    <definedName name="XX" localSheetId="2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<sst xmlns="http://schemas.openxmlformats.org/spreadsheetml/2006/main" count="98" uniqueCount="81">
  <si>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</si>
  <si>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</si>
  <si>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</si>
  <si>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</si>
  <si>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ENERGÍA ELÉCTRICA POR DISTRIBUCIÓN TRONCAL</t>
  </si>
  <si>
    <t>TRANSPA S.A.</t>
  </si>
  <si>
    <t>JULIO</t>
  </si>
  <si>
    <t>AGOSTO</t>
  </si>
  <si>
    <t>SEPTIEMBRE</t>
  </si>
  <si>
    <t>OCTUBRE</t>
  </si>
  <si>
    <t>NOVIEMBRE</t>
  </si>
  <si>
    <t>DICIEMBRE</t>
  </si>
  <si>
    <t>INCENTIVO MENSUAL SEMESTRE JULIO A DICIEMBRE DE 2010</t>
  </si>
  <si>
    <t>Julio a Diciembre de 2010</t>
  </si>
  <si>
    <t>TOTAL Res. ENRE 133/12</t>
  </si>
  <si>
    <t>Diferencia</t>
  </si>
  <si>
    <t>Res. ENRE 133/12</t>
  </si>
  <si>
    <t>Recurso</t>
  </si>
  <si>
    <t>SISTEMA DE TRANSPORTE DE ENERGÍA ELÉCTRICA POR DISTRIBUCIÓN TRONCAL - TRANSPA S.A.</t>
  </si>
  <si>
    <t>3.- Transportista Independiente  S.P.S.E</t>
  </si>
  <si>
    <t>EQUIPO</t>
  </si>
  <si>
    <t>LINEAS</t>
  </si>
  <si>
    <t>TRAFOS</t>
  </si>
  <si>
    <t>SALIDAS</t>
  </si>
  <si>
    <t>REACTIVO</t>
  </si>
  <si>
    <t>UNIDAD</t>
  </si>
  <si>
    <t>[km]</t>
  </si>
  <si>
    <t>[MVA]</t>
  </si>
  <si>
    <t>[salida]</t>
  </si>
  <si>
    <t>EQUIPOS SPSE</t>
  </si>
  <si>
    <t>TOTAL EQUIPOS</t>
  </si>
  <si>
    <t>Parámetros
Fijos</t>
  </si>
  <si>
    <t>a</t>
  </si>
  <si>
    <t>b</t>
  </si>
  <si>
    <t xml:space="preserve"> [$]</t>
  </si>
  <si>
    <t>c</t>
  </si>
  <si>
    <t>dpsf valor ref</t>
  </si>
  <si>
    <t xml:space="preserve"> [hs / salida forzada]</t>
  </si>
  <si>
    <t>tf ref</t>
  </si>
  <si>
    <t xml:space="preserve"> [fallas / 100 km - año]</t>
  </si>
  <si>
    <t>Datos
Calculados</t>
  </si>
  <si>
    <t xml:space="preserve"> [hs / año móvil]</t>
  </si>
  <si>
    <t xml:space="preserve">å </t>
  </si>
  <si>
    <t xml:space="preserve"> [salidas forzadas año móvil]</t>
  </si>
  <si>
    <t>Índices</t>
  </si>
  <si>
    <t>dpsf</t>
  </si>
  <si>
    <t>tf</t>
  </si>
  <si>
    <t xml:space="preserve"> [fallas / 100 km - año móvil]</t>
  </si>
  <si>
    <t>--</t>
  </si>
  <si>
    <t>PREMIO</t>
  </si>
  <si>
    <r>
      <t xml:space="preserve"> [$</t>
    </r>
    <r>
      <rPr>
        <sz val="10"/>
        <rFont val="Times New Roman"/>
        <family val="1"/>
      </rPr>
      <t>]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</si>
  <si>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</si>
  <si>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</si>
  <si>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</si>
  <si>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</si>
  <si>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tf</t>
    </r>
    <r>
      <rPr>
        <sz val="10"/>
        <rFont val="Times New Roman"/>
        <family val="1"/>
      </rPr>
      <t xml:space="preserve"> = Tasa de Falla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</si>
  <si>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</si>
  <si>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</si>
  <si>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</si>
  <si>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</si>
  <si>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</si>
  <si>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</si>
  <si>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t>Asociado al desempeño durante los doce meses anteriores a cada mes del período julio - diciembre de 2010</t>
  </si>
  <si>
    <t>PREMIO Res ENRE N° 133/12</t>
  </si>
  <si>
    <t xml:space="preserve">SISTEMA DE TRANSPORTE DE ENERGÍA ELÉCTRICA POR DISTRIBUCIÓN TRONCAL 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</si>
  <si>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</si>
  <si>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</si>
  <si>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</si>
  <si>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</si>
  <si>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</si>
  <si>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</si>
  <si>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</si>
  <si>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</si>
  <si>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</si>
  <si>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</si>
  <si>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</si>
  <si>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</si>
  <si>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Parámetros definidos por Resolución ENRE N° 190/2001</t>
  </si>
  <si>
    <t>Tasa de falla correspondiente al mes de diciembre de 2010.-</t>
  </si>
  <si>
    <t>Diferencia para cada mes</t>
  </si>
  <si>
    <t>ANEXO al Memorándum D.T.E.E. N°   159  /2016.-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</si>
</sst>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"/>
    <numFmt numFmtId="170" formatCode="0.0000"/>
    <numFmt numFmtId="171" formatCode="&quot;$&quot;#,##0.00"/>
    <numFmt numFmtId="172" formatCode="0.000000"/>
    <numFmt numFmtId="173" formatCode="&quot;$&quot;#,##0.000"/>
  </numFmts>
  <fonts count="81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sz val="11"/>
      <name val="Times New Roman"/>
      <family val="1"/>
    </font>
    <font>
      <b/>
      <sz val="10"/>
      <name val="MS Sans Serif"/>
      <family val="0"/>
    </font>
    <font>
      <b/>
      <u val="single"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mediumGray">
        <fgColor indexed="8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5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13" fillId="0" borderId="0" xfId="57" applyFont="1" applyAlignment="1">
      <alignment horizontal="right" vertical="top"/>
      <protection/>
    </xf>
    <xf numFmtId="0" fontId="14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Fill="1" applyBorder="1" applyAlignment="1" applyProtection="1">
      <alignment horizontal="centerContinuous"/>
      <protection/>
    </xf>
    <xf numFmtId="0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15" fillId="0" borderId="0" xfId="57" applyFont="1" applyFill="1" applyBorder="1" applyAlignment="1" applyProtection="1">
      <alignment horizontal="left"/>
      <protection/>
    </xf>
    <xf numFmtId="0" fontId="5" fillId="0" borderId="0" xfId="57" applyFont="1" applyBorder="1">
      <alignment/>
      <protection/>
    </xf>
    <xf numFmtId="0" fontId="12" fillId="0" borderId="0" xfId="57" applyFont="1">
      <alignment/>
      <protection/>
    </xf>
    <xf numFmtId="0" fontId="16" fillId="0" borderId="0" xfId="57" applyFont="1" applyBorder="1" applyAlignment="1">
      <alignment horizontal="centerContinuous"/>
      <protection/>
    </xf>
    <xf numFmtId="0" fontId="17" fillId="0" borderId="0" xfId="57" applyFont="1" applyAlignment="1">
      <alignment horizontal="centerContinuous"/>
      <protection/>
    </xf>
    <xf numFmtId="0" fontId="12" fillId="0" borderId="0" xfId="57" applyFont="1" applyAlignment="1">
      <alignment horizontal="centerContinuous"/>
      <protection/>
    </xf>
    <xf numFmtId="0" fontId="12" fillId="0" borderId="0" xfId="57" applyFont="1" applyBorder="1" applyAlignment="1">
      <alignment horizontal="centerContinuous"/>
      <protection/>
    </xf>
    <xf numFmtId="0" fontId="1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9" fillId="0" borderId="0" xfId="57" applyFont="1">
      <alignment/>
      <protection/>
    </xf>
    <xf numFmtId="0" fontId="18" fillId="0" borderId="0" xfId="57" applyFont="1">
      <alignment/>
      <protection/>
    </xf>
    <xf numFmtId="0" fontId="19" fillId="0" borderId="0" xfId="57" applyFont="1" applyBorder="1">
      <alignment/>
      <protection/>
    </xf>
    <xf numFmtId="0" fontId="18" fillId="0" borderId="0" xfId="57" applyFont="1" applyBorder="1">
      <alignment/>
      <protection/>
    </xf>
    <xf numFmtId="0" fontId="20" fillId="0" borderId="10" xfId="57" applyFont="1" applyBorder="1">
      <alignment/>
      <protection/>
    </xf>
    <xf numFmtId="0" fontId="20" fillId="0" borderId="11" xfId="55" applyFont="1" applyBorder="1">
      <alignment/>
      <protection/>
    </xf>
    <xf numFmtId="0" fontId="18" fillId="0" borderId="11" xfId="57" applyFont="1" applyBorder="1">
      <alignment/>
      <protection/>
    </xf>
    <xf numFmtId="0" fontId="18" fillId="0" borderId="12" xfId="57" applyFont="1" applyBorder="1">
      <alignment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/>
      <protection/>
    </xf>
    <xf numFmtId="0" fontId="1" fillId="0" borderId="0" xfId="57" applyNumberFormat="1" applyAlignment="1">
      <alignment horizontal="centerContinuous"/>
      <protection/>
    </xf>
    <xf numFmtId="0" fontId="8" fillId="0" borderId="0" xfId="57" applyNumberFormat="1" applyFont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  <xf numFmtId="0" fontId="8" fillId="0" borderId="14" xfId="57" applyFont="1" applyBorder="1" applyAlignment="1">
      <alignment horizontal="centerContinuous"/>
      <protection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21" fillId="0" borderId="0" xfId="57" applyNumberFormat="1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8" fillId="0" borderId="14" xfId="57" applyFont="1" applyBorder="1">
      <alignment/>
      <protection/>
    </xf>
    <xf numFmtId="0" fontId="21" fillId="0" borderId="0" xfId="57" applyNumberFormat="1" applyFont="1" applyBorder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21" fillId="0" borderId="0" xfId="57" applyNumberFormat="1" applyFont="1" applyBorder="1" applyAlignment="1">
      <alignment horizontal="right"/>
      <protection/>
    </xf>
    <xf numFmtId="0" fontId="21" fillId="0" borderId="0" xfId="57" applyNumberFormat="1" applyFont="1" applyBorder="1" applyAlignment="1">
      <alignment/>
      <protection/>
    </xf>
    <xf numFmtId="0" fontId="4" fillId="0" borderId="13" xfId="57" applyFont="1" applyBorder="1">
      <alignment/>
      <protection/>
    </xf>
    <xf numFmtId="0" fontId="2" fillId="0" borderId="0" xfId="57" applyNumberFormat="1" applyFont="1" applyBorder="1" applyAlignment="1">
      <alignment horizontal="right"/>
      <protection/>
    </xf>
    <xf numFmtId="0" fontId="11" fillId="0" borderId="0" xfId="57" applyFont="1" applyBorder="1">
      <alignment/>
      <protection/>
    </xf>
    <xf numFmtId="0" fontId="4" fillId="0" borderId="14" xfId="57" applyFont="1" applyBorder="1">
      <alignment/>
      <protection/>
    </xf>
    <xf numFmtId="0" fontId="21" fillId="0" borderId="0" xfId="57" applyFont="1" applyBorder="1">
      <alignment/>
      <protection/>
    </xf>
    <xf numFmtId="7" fontId="21" fillId="0" borderId="15" xfId="57" applyNumberFormat="1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7" fontId="21" fillId="0" borderId="0" xfId="57" applyNumberFormat="1" applyFont="1" applyBorder="1" applyAlignment="1">
      <alignment horizontal="center"/>
      <protection/>
    </xf>
    <xf numFmtId="0" fontId="22" fillId="0" borderId="0" xfId="57" applyNumberFormat="1" applyFont="1" applyBorder="1" applyAlignment="1">
      <alignment horizontal="left"/>
      <protection/>
    </xf>
    <xf numFmtId="0" fontId="18" fillId="0" borderId="16" xfId="57" applyFont="1" applyBorder="1">
      <alignment/>
      <protection/>
    </xf>
    <xf numFmtId="0" fontId="18" fillId="0" borderId="17" xfId="57" applyFont="1" applyBorder="1">
      <alignment/>
      <protection/>
    </xf>
    <xf numFmtId="0" fontId="18" fillId="0" borderId="18" xfId="57" applyFont="1" applyBorder="1">
      <alignment/>
      <protection/>
    </xf>
    <xf numFmtId="7" fontId="21" fillId="0" borderId="0" xfId="57" applyNumberFormat="1" applyFont="1" applyBorder="1">
      <alignment/>
      <protection/>
    </xf>
    <xf numFmtId="49" fontId="21" fillId="0" borderId="0" xfId="57" applyNumberFormat="1" applyFont="1" applyBorder="1" applyAlignment="1">
      <alignment/>
      <protection/>
    </xf>
    <xf numFmtId="49" fontId="21" fillId="0" borderId="0" xfId="57" applyNumberFormat="1" applyFont="1" applyBorder="1" applyAlignment="1">
      <alignment horizontal="right"/>
      <protection/>
    </xf>
    <xf numFmtId="49" fontId="21" fillId="0" borderId="0" xfId="57" applyNumberFormat="1" applyFont="1" applyBorder="1" applyAlignment="1">
      <alignment horizontal="right"/>
      <protection/>
    </xf>
    <xf numFmtId="0" fontId="16" fillId="0" borderId="0" xfId="0" applyFont="1" applyBorder="1" applyAlignment="1">
      <alignment horizontal="centerContinuous"/>
    </xf>
    <xf numFmtId="0" fontId="25" fillId="0" borderId="13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"/>
      <protection/>
    </xf>
    <xf numFmtId="49" fontId="21" fillId="0" borderId="0" xfId="57" applyNumberFormat="1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0" fontId="6" fillId="0" borderId="0" xfId="56" applyFont="1" applyBorder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Continuous"/>
      <protection/>
    </xf>
    <xf numFmtId="0" fontId="5" fillId="0" borderId="0" xfId="56" applyFont="1" applyBorder="1" applyAlignment="1">
      <alignment horizontal="centerContinuous"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left"/>
      <protection/>
    </xf>
    <xf numFmtId="0" fontId="7" fillId="0" borderId="0" xfId="56" applyFont="1" applyBorder="1" applyAlignment="1">
      <alignment horizontal="centerContinuous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1" xfId="56" applyFont="1" applyBorder="1">
      <alignment/>
      <protection/>
    </xf>
    <xf numFmtId="0" fontId="4" fillId="0" borderId="12" xfId="56" applyFont="1" applyBorder="1">
      <alignment/>
      <protection/>
    </xf>
    <xf numFmtId="0" fontId="12" fillId="0" borderId="0" xfId="56" applyFont="1" applyBorder="1">
      <alignment/>
      <protection/>
    </xf>
    <xf numFmtId="0" fontId="12" fillId="0" borderId="13" xfId="56" applyFont="1" applyBorder="1">
      <alignment/>
      <protection/>
    </xf>
    <xf numFmtId="0" fontId="26" fillId="0" borderId="0" xfId="56" applyFont="1" applyBorder="1" applyAlignment="1">
      <alignment horizontal="left"/>
      <protection/>
    </xf>
    <xf numFmtId="0" fontId="12" fillId="0" borderId="0" xfId="56" applyFont="1">
      <alignment/>
      <protection/>
    </xf>
    <xf numFmtId="0" fontId="12" fillId="0" borderId="14" xfId="56" applyFont="1" applyBorder="1">
      <alignment/>
      <protection/>
    </xf>
    <xf numFmtId="0" fontId="4" fillId="0" borderId="13" xfId="56" applyFont="1" applyBorder="1">
      <alignment/>
      <protection/>
    </xf>
    <xf numFmtId="0" fontId="2" fillId="0" borderId="0" xfId="56" applyFont="1" applyBorder="1">
      <alignment/>
      <protection/>
    </xf>
    <xf numFmtId="0" fontId="4" fillId="0" borderId="14" xfId="56" applyFont="1" applyBorder="1">
      <alignment/>
      <protection/>
    </xf>
    <xf numFmtId="0" fontId="26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10" fillId="0" borderId="13" xfId="56" applyFont="1" applyBorder="1" applyAlignment="1">
      <alignment horizontal="centerContinuous"/>
      <protection/>
    </xf>
    <xf numFmtId="0" fontId="10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16" fillId="0" borderId="0" xfId="56" applyFont="1" applyBorder="1" applyAlignment="1">
      <alignment horizontal="centerContinuous"/>
      <protection/>
    </xf>
    <xf numFmtId="0" fontId="8" fillId="0" borderId="0" xfId="56" applyFont="1" applyBorder="1" applyAlignment="1" applyProtection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>
      <alignment/>
      <protection/>
    </xf>
    <xf numFmtId="0" fontId="4" fillId="0" borderId="0" xfId="56" applyFont="1" applyBorder="1" applyProtection="1">
      <alignment/>
      <protection/>
    </xf>
    <xf numFmtId="0" fontId="21" fillId="0" borderId="0" xfId="56" applyFont="1" applyBorder="1">
      <alignment/>
      <protection/>
    </xf>
    <xf numFmtId="0" fontId="21" fillId="0" borderId="13" xfId="56" applyFont="1" applyBorder="1">
      <alignment/>
      <protection/>
    </xf>
    <xf numFmtId="0" fontId="27" fillId="0" borderId="0" xfId="56" applyFont="1" applyFill="1" applyBorder="1" applyAlignment="1" applyProtection="1">
      <alignment horizontal="center"/>
      <protection/>
    </xf>
    <xf numFmtId="169" fontId="27" fillId="33" borderId="19" xfId="56" applyNumberFormat="1" applyFont="1" applyFill="1" applyBorder="1" applyAlignment="1">
      <alignment horizontal="center"/>
      <protection/>
    </xf>
    <xf numFmtId="169" fontId="27" fillId="0" borderId="0" xfId="56" applyNumberFormat="1" applyFont="1" applyFill="1" applyBorder="1" applyAlignment="1">
      <alignment horizontal="center"/>
      <protection/>
    </xf>
    <xf numFmtId="0" fontId="27" fillId="33" borderId="19" xfId="56" applyFont="1" applyFill="1" applyBorder="1" applyAlignment="1">
      <alignment horizontal="center"/>
      <protection/>
    </xf>
    <xf numFmtId="0" fontId="21" fillId="0" borderId="14" xfId="56" applyFont="1" applyBorder="1">
      <alignment/>
      <protection/>
    </xf>
    <xf numFmtId="0" fontId="21" fillId="0" borderId="0" xfId="56" applyFont="1">
      <alignment/>
      <protection/>
    </xf>
    <xf numFmtId="0" fontId="21" fillId="0" borderId="0" xfId="56" applyFont="1" applyFill="1" applyBorder="1">
      <alignment/>
      <protection/>
    </xf>
    <xf numFmtId="0" fontId="21" fillId="0" borderId="13" xfId="56" applyFont="1" applyFill="1" applyBorder="1">
      <alignment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7" fillId="0" borderId="0" xfId="56" applyFont="1" applyFill="1" applyBorder="1" applyAlignment="1">
      <alignment horizontal="center"/>
      <protection/>
    </xf>
    <xf numFmtId="0" fontId="21" fillId="0" borderId="14" xfId="56" applyFont="1" applyFill="1" applyBorder="1">
      <alignment/>
      <protection/>
    </xf>
    <xf numFmtId="0" fontId="21" fillId="0" borderId="0" xfId="56" applyFont="1" applyFill="1">
      <alignment/>
      <protection/>
    </xf>
    <xf numFmtId="0" fontId="29" fillId="0" borderId="0" xfId="56" applyFont="1" applyFill="1" applyBorder="1" applyAlignment="1" applyProtection="1">
      <alignment horizontal="center"/>
      <protection/>
    </xf>
    <xf numFmtId="2" fontId="29" fillId="33" borderId="20" xfId="56" applyNumberFormat="1" applyFont="1" applyFill="1" applyBorder="1" applyAlignment="1">
      <alignment horizontal="center"/>
      <protection/>
    </xf>
    <xf numFmtId="2" fontId="29" fillId="0" borderId="0" xfId="56" applyNumberFormat="1" applyFont="1" applyFill="1" applyBorder="1" applyAlignment="1">
      <alignment horizontal="center"/>
      <protection/>
    </xf>
    <xf numFmtId="169" fontId="29" fillId="33" borderId="0" xfId="56" applyNumberFormat="1" applyFont="1" applyFill="1" applyBorder="1" applyAlignment="1">
      <alignment horizontal="center"/>
      <protection/>
    </xf>
    <xf numFmtId="169" fontId="29" fillId="0" borderId="0" xfId="56" applyNumberFormat="1" applyFont="1" applyFill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173" fontId="4" fillId="0" borderId="22" xfId="56" applyNumberFormat="1" applyFont="1" applyFill="1" applyBorder="1" applyAlignment="1">
      <alignment horizontal="left" vertical="center"/>
      <protection/>
    </xf>
    <xf numFmtId="4" fontId="18" fillId="0" borderId="23" xfId="56" applyNumberFormat="1" applyFont="1" applyFill="1" applyBorder="1" applyAlignment="1" quotePrefix="1">
      <alignment horizontal="center" vertical="center"/>
      <protection/>
    </xf>
    <xf numFmtId="4" fontId="18" fillId="0" borderId="24" xfId="56" applyNumberFormat="1" applyFont="1" applyFill="1" applyBorder="1" applyAlignment="1">
      <alignment horizontal="center" vertical="center"/>
      <protection/>
    </xf>
    <xf numFmtId="4" fontId="18" fillId="0" borderId="23" xfId="56" applyNumberFormat="1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0" fontId="4" fillId="0" borderId="26" xfId="56" applyFont="1" applyFill="1" applyBorder="1" applyAlignment="1" applyProtection="1">
      <alignment horizontal="left" vertical="center"/>
      <protection/>
    </xf>
    <xf numFmtId="4" fontId="18" fillId="0" borderId="27" xfId="56" applyNumberFormat="1" applyFont="1" applyFill="1" applyBorder="1" applyAlignment="1" applyProtection="1">
      <alignment horizontal="center" vertical="center"/>
      <protection/>
    </xf>
    <xf numFmtId="4" fontId="18" fillId="0" borderId="24" xfId="56" applyNumberFormat="1" applyFont="1" applyFill="1" applyBorder="1" applyAlignment="1" applyProtection="1">
      <alignment horizontal="center" vertical="center"/>
      <protection/>
    </xf>
    <xf numFmtId="2" fontId="4" fillId="0" borderId="14" xfId="56" applyNumberFormat="1" applyFont="1" applyBorder="1" applyAlignment="1">
      <alignment horizontal="center" vertical="center"/>
      <protection/>
    </xf>
    <xf numFmtId="4" fontId="18" fillId="0" borderId="27" xfId="56" applyNumberFormat="1" applyFont="1" applyFill="1" applyBorder="1" applyAlignment="1" applyProtection="1" quotePrefix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29" xfId="56" applyFont="1" applyFill="1" applyBorder="1" applyAlignment="1" applyProtection="1">
      <alignment horizontal="left" vertical="center"/>
      <protection/>
    </xf>
    <xf numFmtId="0" fontId="18" fillId="0" borderId="30" xfId="56" applyFont="1" applyFill="1" applyBorder="1" applyAlignment="1" applyProtection="1">
      <alignment horizontal="center" vertical="center"/>
      <protection/>
    </xf>
    <xf numFmtId="0" fontId="18" fillId="0" borderId="24" xfId="56" applyFont="1" applyFill="1" applyBorder="1" applyAlignment="1" applyProtection="1">
      <alignment horizontal="center" vertical="center"/>
      <protection/>
    </xf>
    <xf numFmtId="0" fontId="4" fillId="0" borderId="31" xfId="56" applyFont="1" applyBorder="1" applyAlignment="1">
      <alignment horizontal="center" vertical="center"/>
      <protection/>
    </xf>
    <xf numFmtId="0" fontId="4" fillId="0" borderId="32" xfId="56" applyFont="1" applyFill="1" applyBorder="1" applyAlignment="1" applyProtection="1">
      <alignment horizontal="left" vertical="center"/>
      <protection/>
    </xf>
    <xf numFmtId="0" fontId="18" fillId="0" borderId="33" xfId="56" applyFont="1" applyFill="1" applyBorder="1" applyAlignment="1" applyProtection="1">
      <alignment horizontal="center" vertical="center"/>
      <protection/>
    </xf>
    <xf numFmtId="2" fontId="18" fillId="0" borderId="24" xfId="56" applyNumberFormat="1" applyFont="1" applyFill="1" applyBorder="1" applyAlignment="1" applyProtection="1">
      <alignment horizontal="center" vertical="center"/>
      <protection/>
    </xf>
    <xf numFmtId="0" fontId="18" fillId="0" borderId="33" xfId="56" applyFont="1" applyFill="1" applyBorder="1" applyAlignment="1" applyProtection="1" quotePrefix="1">
      <alignment horizontal="center" vertical="center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18" fillId="0" borderId="0" xfId="56" applyFont="1" applyFill="1" applyBorder="1" applyAlignment="1" applyProtection="1">
      <alignment horizontal="center" vertical="center"/>
      <protection/>
    </xf>
    <xf numFmtId="0" fontId="31" fillId="0" borderId="21" xfId="56" applyFont="1" applyBorder="1" applyAlignment="1">
      <alignment horizontal="center" vertical="center"/>
      <protection/>
    </xf>
    <xf numFmtId="0" fontId="4" fillId="0" borderId="22" xfId="56" applyFont="1" applyFill="1" applyBorder="1" applyAlignment="1" applyProtection="1">
      <alignment horizontal="left" vertical="center"/>
      <protection/>
    </xf>
    <xf numFmtId="0" fontId="31" fillId="0" borderId="0" xfId="56" applyFont="1" applyBorder="1" applyAlignment="1">
      <alignment horizontal="center" vertical="center"/>
      <protection/>
    </xf>
    <xf numFmtId="2" fontId="18" fillId="0" borderId="23" xfId="56" applyNumberFormat="1" applyFont="1" applyFill="1" applyBorder="1" applyAlignment="1" applyProtection="1">
      <alignment horizontal="center" vertical="center"/>
      <protection/>
    </xf>
    <xf numFmtId="2" fontId="33" fillId="0" borderId="14" xfId="56" applyNumberFormat="1" applyFont="1" applyFill="1" applyBorder="1" applyAlignment="1">
      <alignment horizontal="center" vertical="center"/>
      <protection/>
    </xf>
    <xf numFmtId="0" fontId="31" fillId="0" borderId="31" xfId="56" applyFont="1" applyBorder="1" applyAlignment="1">
      <alignment horizontal="center" vertical="center"/>
      <protection/>
    </xf>
    <xf numFmtId="0" fontId="32" fillId="0" borderId="0" xfId="56" applyFont="1" applyBorder="1" applyAlignment="1">
      <alignment horizontal="center" vertical="center"/>
      <protection/>
    </xf>
    <xf numFmtId="1" fontId="18" fillId="0" borderId="24" xfId="56" applyNumberFormat="1" applyFont="1" applyFill="1" applyBorder="1" applyAlignment="1" applyProtection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18" fillId="0" borderId="34" xfId="56" applyFont="1" applyBorder="1" applyAlignment="1">
      <alignment horizontal="center" vertical="center"/>
      <protection/>
    </xf>
    <xf numFmtId="172" fontId="4" fillId="0" borderId="35" xfId="56" applyNumberFormat="1" applyFont="1" applyFill="1" applyBorder="1" applyAlignment="1" applyProtection="1">
      <alignment horizontal="left" vertical="center"/>
      <protection/>
    </xf>
    <xf numFmtId="0" fontId="18" fillId="0" borderId="0" xfId="56" applyFont="1" applyBorder="1" applyAlignment="1">
      <alignment horizontal="center" vertical="center"/>
      <protection/>
    </xf>
    <xf numFmtId="2" fontId="18" fillId="0" borderId="36" xfId="56" applyNumberFormat="1" applyFont="1" applyFill="1" applyBorder="1" applyAlignment="1" applyProtection="1">
      <alignment horizontal="center" vertical="center"/>
      <protection/>
    </xf>
    <xf numFmtId="0" fontId="4" fillId="0" borderId="37" xfId="56" applyFont="1" applyFill="1" applyBorder="1" applyAlignment="1" applyProtection="1">
      <alignment horizontal="center" vertical="center"/>
      <protection/>
    </xf>
    <xf numFmtId="0" fontId="4" fillId="0" borderId="38" xfId="56" applyFont="1" applyFill="1" applyBorder="1" applyAlignment="1" applyProtection="1">
      <alignment horizontal="left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4" fillId="0" borderId="40" xfId="56" applyFont="1" applyFill="1" applyBorder="1" applyAlignment="1" applyProtection="1">
      <alignment horizontal="left" vertical="center"/>
      <protection/>
    </xf>
    <xf numFmtId="170" fontId="18" fillId="0" borderId="24" xfId="56" applyNumberFormat="1" applyFont="1" applyBorder="1" applyAlignment="1">
      <alignment horizontal="center" vertical="center"/>
      <protection/>
    </xf>
    <xf numFmtId="170" fontId="18" fillId="0" borderId="36" xfId="56" applyNumberFormat="1" applyFont="1" applyBorder="1" applyAlignment="1" quotePrefix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8" fillId="0" borderId="13" xfId="56" applyFont="1" applyBorder="1" applyAlignment="1">
      <alignment horizontal="center" vertical="center"/>
      <protection/>
    </xf>
    <xf numFmtId="171" fontId="8" fillId="0" borderId="41" xfId="56" applyNumberFormat="1" applyFont="1" applyBorder="1" applyAlignment="1">
      <alignment horizontal="center" vertical="center"/>
      <protection/>
    </xf>
    <xf numFmtId="171" fontId="8" fillId="0" borderId="42" xfId="56" applyNumberFormat="1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4" fillId="0" borderId="0" xfId="56" applyFont="1" applyFill="1" applyBorder="1" applyAlignment="1" applyProtection="1">
      <alignment horizontal="center"/>
      <protection/>
    </xf>
    <xf numFmtId="168" fontId="4" fillId="0" borderId="0" xfId="56" applyNumberFormat="1" applyFont="1" applyFill="1" applyBorder="1" applyAlignment="1" applyProtection="1">
      <alignment horizontal="center"/>
      <protection/>
    </xf>
    <xf numFmtId="22" fontId="4" fillId="0" borderId="0" xfId="56" applyNumberFormat="1" applyFont="1" applyFill="1" applyBorder="1" applyAlignment="1" applyProtection="1">
      <alignment horizontal="center"/>
      <protection/>
    </xf>
    <xf numFmtId="0" fontId="34" fillId="0" borderId="0" xfId="56" applyFont="1" applyFill="1" applyBorder="1">
      <alignment/>
      <protection/>
    </xf>
    <xf numFmtId="22" fontId="35" fillId="0" borderId="0" xfId="56" applyNumberFormat="1" applyFont="1" applyFill="1" applyBorder="1" applyAlignment="1">
      <alignment horizontal="left"/>
      <protection/>
    </xf>
    <xf numFmtId="17" fontId="2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Font="1" applyFill="1" applyBorder="1">
      <alignment/>
      <protection/>
    </xf>
    <xf numFmtId="22" fontId="4" fillId="0" borderId="0" xfId="56" applyNumberFormat="1" applyFont="1" applyFill="1" applyBorder="1" applyAlignment="1">
      <alignment horizontal="center"/>
      <protection/>
    </xf>
    <xf numFmtId="0" fontId="2" fillId="0" borderId="0" xfId="56" applyFont="1" applyFill="1" applyBorder="1" applyAlignment="1" applyProtection="1">
      <alignment horizontal="left"/>
      <protection/>
    </xf>
    <xf numFmtId="0" fontId="4" fillId="0" borderId="16" xfId="56" applyFont="1" applyBorder="1">
      <alignment/>
      <protection/>
    </xf>
    <xf numFmtId="0" fontId="4" fillId="0" borderId="17" xfId="56" applyFont="1" applyBorder="1">
      <alignment/>
      <protection/>
    </xf>
    <xf numFmtId="0" fontId="4" fillId="0" borderId="18" xfId="56" applyFont="1" applyBorder="1">
      <alignment/>
      <protection/>
    </xf>
    <xf numFmtId="0" fontId="1" fillId="0" borderId="0" xfId="56" applyBorder="1">
      <alignment/>
      <protection/>
    </xf>
    <xf numFmtId="0" fontId="1" fillId="0" borderId="0" xfId="56">
      <alignment/>
      <protection/>
    </xf>
    <xf numFmtId="0" fontId="1" fillId="0" borderId="0" xfId="54">
      <alignment/>
      <protection/>
    </xf>
    <xf numFmtId="0" fontId="13" fillId="0" borderId="0" xfId="54" applyFont="1" applyAlignment="1">
      <alignment horizontal="right" vertical="top"/>
      <protection/>
    </xf>
    <xf numFmtId="0" fontId="3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36" fillId="0" borderId="0" xfId="54" applyFont="1" applyAlignment="1">
      <alignment horizontal="centerContinuous"/>
      <protection/>
    </xf>
    <xf numFmtId="0" fontId="2" fillId="0" borderId="0" xfId="54" applyFont="1" applyBorder="1" applyAlignment="1" applyProtection="1">
      <alignment horizontal="centerContinuous" vertical="center"/>
      <protection/>
    </xf>
    <xf numFmtId="0" fontId="1" fillId="0" borderId="0" xfId="54" applyAlignment="1">
      <alignment horizontal="centerContinuous" vertical="center"/>
      <protection/>
    </xf>
    <xf numFmtId="0" fontId="37" fillId="0" borderId="0" xfId="54" applyFont="1" applyBorder="1" applyAlignment="1">
      <alignment horizontal="centerContinuous"/>
      <protection/>
    </xf>
    <xf numFmtId="0" fontId="38" fillId="0" borderId="0" xfId="54" applyFont="1" applyBorder="1" applyAlignment="1" applyProtection="1">
      <alignment horizontal="left"/>
      <protection/>
    </xf>
    <xf numFmtId="0" fontId="39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39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40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40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43" xfId="54" applyBorder="1">
      <alignment/>
      <protection/>
    </xf>
    <xf numFmtId="0" fontId="40" fillId="0" borderId="0" xfId="54" applyFont="1" applyBorder="1" applyAlignment="1" applyProtection="1">
      <alignment horizontal="center"/>
      <protection/>
    </xf>
    <xf numFmtId="0" fontId="40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1" fillId="0" borderId="13" xfId="54" applyBorder="1" applyAlignment="1">
      <alignment horizontal="centerContinuous" vertical="center"/>
      <protection/>
    </xf>
    <xf numFmtId="0" fontId="1" fillId="34" borderId="44" xfId="54" applyFont="1" applyFill="1" applyBorder="1" applyAlignment="1">
      <alignment horizontal="centerContinuous" vertical="center"/>
      <protection/>
    </xf>
    <xf numFmtId="0" fontId="41" fillId="34" borderId="45" xfId="54" applyFont="1" applyFill="1" applyBorder="1" applyAlignment="1" applyProtection="1">
      <alignment horizontal="centerContinuous" vertical="center"/>
      <protection/>
    </xf>
    <xf numFmtId="0" fontId="41" fillId="34" borderId="45" xfId="54" applyFont="1" applyFill="1" applyBorder="1" applyAlignment="1" applyProtection="1">
      <alignment horizontal="centerContinuous" vertical="center" wrapText="1"/>
      <protection/>
    </xf>
    <xf numFmtId="168" fontId="41" fillId="34" borderId="36" xfId="54" applyNumberFormat="1" applyFont="1" applyFill="1" applyBorder="1" applyAlignment="1" applyProtection="1">
      <alignment horizontal="centerContinuous" vertical="center" wrapText="1"/>
      <protection/>
    </xf>
    <xf numFmtId="17" fontId="41" fillId="34" borderId="36" xfId="54" applyNumberFormat="1" applyFont="1" applyFill="1" applyBorder="1" applyAlignment="1">
      <alignment horizontal="center" vertical="center"/>
      <protection/>
    </xf>
    <xf numFmtId="0" fontId="1" fillId="0" borderId="14" xfId="54" applyBorder="1" applyAlignment="1">
      <alignment vertical="center"/>
      <protection/>
    </xf>
    <xf numFmtId="0" fontId="1" fillId="0" borderId="0" xfId="54" applyAlignment="1">
      <alignment vertical="center"/>
      <protection/>
    </xf>
    <xf numFmtId="0" fontId="1" fillId="35" borderId="46" xfId="54" applyFont="1" applyFill="1" applyBorder="1">
      <alignment/>
      <protection/>
    </xf>
    <xf numFmtId="0" fontId="40" fillId="35" borderId="47" xfId="54" applyFont="1" applyFill="1" applyBorder="1">
      <alignment/>
      <protection/>
    </xf>
    <xf numFmtId="0" fontId="40" fillId="35" borderId="48" xfId="54" applyFont="1" applyFill="1" applyBorder="1">
      <alignment/>
      <protection/>
    </xf>
    <xf numFmtId="0" fontId="1" fillId="0" borderId="49" xfId="54" applyBorder="1">
      <alignment/>
      <protection/>
    </xf>
    <xf numFmtId="0" fontId="4" fillId="35" borderId="46" xfId="54" applyFont="1" applyFill="1" applyBorder="1" applyAlignment="1">
      <alignment horizontal="center"/>
      <protection/>
    </xf>
    <xf numFmtId="0" fontId="4" fillId="35" borderId="25" xfId="54" applyFont="1" applyFill="1" applyBorder="1" applyAlignment="1" applyProtection="1">
      <alignment horizontal="center"/>
      <protection/>
    </xf>
    <xf numFmtId="2" fontId="4" fillId="35" borderId="27" xfId="54" applyNumberFormat="1" applyFont="1" applyFill="1" applyBorder="1" applyAlignment="1" applyProtection="1">
      <alignment horizontal="center"/>
      <protection/>
    </xf>
    <xf numFmtId="0" fontId="1" fillId="0" borderId="48" xfId="54" applyBorder="1">
      <alignment/>
      <protection/>
    </xf>
    <xf numFmtId="0" fontId="42" fillId="36" borderId="46" xfId="54" applyFont="1" applyFill="1" applyBorder="1" applyAlignment="1">
      <alignment horizontal="center"/>
      <protection/>
    </xf>
    <xf numFmtId="0" fontId="42" fillId="36" borderId="25" xfId="54" applyFont="1" applyFill="1" applyBorder="1" applyAlignment="1" applyProtection="1">
      <alignment horizontal="center"/>
      <protection/>
    </xf>
    <xf numFmtId="2" fontId="42" fillId="36" borderId="27" xfId="54" applyNumberFormat="1" applyFont="1" applyFill="1" applyBorder="1" applyAlignment="1" applyProtection="1">
      <alignment horizontal="center"/>
      <protection/>
    </xf>
    <xf numFmtId="0" fontId="42" fillId="35" borderId="46" xfId="54" applyFont="1" applyFill="1" applyBorder="1" applyAlignment="1">
      <alignment horizontal="center"/>
      <protection/>
    </xf>
    <xf numFmtId="0" fontId="42" fillId="35" borderId="25" xfId="54" applyFont="1" applyFill="1" applyBorder="1" applyAlignment="1" applyProtection="1">
      <alignment horizontal="center"/>
      <protection/>
    </xf>
    <xf numFmtId="2" fontId="42" fillId="35" borderId="27" xfId="54" applyNumberFormat="1" applyFont="1" applyFill="1" applyBorder="1" applyAlignment="1" applyProtection="1">
      <alignment horizontal="center"/>
      <protection/>
    </xf>
    <xf numFmtId="0" fontId="4" fillId="35" borderId="44" xfId="54" applyFont="1" applyFill="1" applyBorder="1" applyAlignment="1">
      <alignment horizontal="center"/>
      <protection/>
    </xf>
    <xf numFmtId="0" fontId="4" fillId="35" borderId="31" xfId="54" applyFont="1" applyFill="1" applyBorder="1" applyAlignment="1" applyProtection="1">
      <alignment horizontal="left"/>
      <protection/>
    </xf>
    <xf numFmtId="0" fontId="4" fillId="35" borderId="31" xfId="54" applyFont="1" applyFill="1" applyBorder="1" applyAlignment="1" applyProtection="1">
      <alignment horizontal="center"/>
      <protection/>
    </xf>
    <xf numFmtId="2" fontId="4" fillId="35" borderId="33" xfId="54" applyNumberFormat="1" applyFont="1" applyFill="1" applyBorder="1" applyAlignment="1" applyProtection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2" fillId="0" borderId="50" xfId="54" applyFont="1" applyFill="1" applyBorder="1" applyAlignment="1" applyProtection="1">
      <alignment horizontal="right"/>
      <protection/>
    </xf>
    <xf numFmtId="168" fontId="2" fillId="0" borderId="33" xfId="54" applyNumberFormat="1" applyFont="1" applyFill="1" applyBorder="1" applyAlignment="1" applyProtection="1">
      <alignment horizontal="center"/>
      <protection/>
    </xf>
    <xf numFmtId="1" fontId="1" fillId="35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>
      <alignment/>
      <protection/>
    </xf>
    <xf numFmtId="0" fontId="43" fillId="0" borderId="0" xfId="54" applyFont="1" applyFill="1" applyAlignment="1">
      <alignment horizontal="right"/>
      <protection/>
    </xf>
    <xf numFmtId="1" fontId="4" fillId="35" borderId="36" xfId="54" applyNumberFormat="1" applyFont="1" applyFill="1" applyBorder="1" applyAlignment="1" applyProtection="1">
      <alignment horizontal="center"/>
      <protection/>
    </xf>
    <xf numFmtId="0" fontId="1" fillId="0" borderId="51" xfId="54" applyBorder="1">
      <alignment/>
      <protection/>
    </xf>
    <xf numFmtId="17" fontId="2" fillId="0" borderId="0" xfId="54" applyNumberFormat="1" applyFont="1" applyFill="1" applyBorder="1" applyAlignment="1">
      <alignment horizontal="right"/>
      <protection/>
    </xf>
    <xf numFmtId="0" fontId="4" fillId="35" borderId="52" xfId="54" applyFont="1" applyFill="1" applyBorder="1" applyAlignment="1">
      <alignment horizont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168" fontId="2" fillId="0" borderId="0" xfId="54" applyNumberFormat="1" applyFont="1" applyFill="1" applyBorder="1" applyAlignment="1" applyProtection="1">
      <alignment horizontal="right"/>
      <protection/>
    </xf>
    <xf numFmtId="2" fontId="1" fillId="0" borderId="0" xfId="54" applyNumberFormat="1" applyFont="1" applyFill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44" fillId="0" borderId="13" xfId="54" applyFont="1" applyBorder="1">
      <alignment/>
      <protection/>
    </xf>
    <xf numFmtId="0" fontId="1" fillId="37" borderId="52" xfId="54" applyFont="1" applyFill="1" applyBorder="1">
      <alignment/>
      <protection/>
    </xf>
    <xf numFmtId="0" fontId="1" fillId="0" borderId="0" xfId="54" applyFont="1" applyFill="1" applyBorder="1">
      <alignment/>
      <protection/>
    </xf>
    <xf numFmtId="0" fontId="1" fillId="0" borderId="37" xfId="54" applyBorder="1">
      <alignment/>
      <protection/>
    </xf>
    <xf numFmtId="0" fontId="43" fillId="0" borderId="38" xfId="54" applyFont="1" applyBorder="1">
      <alignment/>
      <protection/>
    </xf>
    <xf numFmtId="2" fontId="28" fillId="0" borderId="38" xfId="54" applyNumberFormat="1" applyFont="1" applyBorder="1" applyAlignment="1">
      <alignment horizontal="center"/>
      <protection/>
    </xf>
    <xf numFmtId="0" fontId="1" fillId="0" borderId="38" xfId="54" applyFont="1" applyFill="1" applyBorder="1">
      <alignment/>
      <protection/>
    </xf>
    <xf numFmtId="1" fontId="1" fillId="0" borderId="15" xfId="54" applyNumberFormat="1" applyFont="1" applyFill="1" applyBorder="1" applyAlignment="1">
      <alignment horizontal="center"/>
      <protection/>
    </xf>
    <xf numFmtId="0" fontId="44" fillId="0" borderId="16" xfId="54" applyFont="1" applyBorder="1">
      <alignment/>
      <protection/>
    </xf>
    <xf numFmtId="0" fontId="2" fillId="0" borderId="17" xfId="54" applyFont="1" applyBorder="1" applyAlignment="1" applyProtection="1">
      <alignment horizontal="left"/>
      <protection/>
    </xf>
    <xf numFmtId="0" fontId="4" fillId="0" borderId="17" xfId="54" applyFont="1" applyBorder="1">
      <alignment/>
      <protection/>
    </xf>
    <xf numFmtId="0" fontId="2" fillId="0" borderId="17" xfId="54" applyFont="1" applyBorder="1" applyAlignment="1">
      <alignment horizontal="center"/>
      <protection/>
    </xf>
    <xf numFmtId="0" fontId="1" fillId="0" borderId="17" xfId="54" applyBorder="1">
      <alignment/>
      <protection/>
    </xf>
    <xf numFmtId="0" fontId="1" fillId="0" borderId="18" xfId="54" applyBorder="1">
      <alignment/>
      <protection/>
    </xf>
    <xf numFmtId="2" fontId="30" fillId="35" borderId="36" xfId="54" applyNumberFormat="1" applyFont="1" applyFill="1" applyBorder="1" applyAlignment="1">
      <alignment horizontal="center"/>
      <protection/>
    </xf>
    <xf numFmtId="0" fontId="21" fillId="0" borderId="37" xfId="57" applyFont="1" applyBorder="1" applyAlignment="1">
      <alignment horizontal="center"/>
      <protection/>
    </xf>
    <xf numFmtId="0" fontId="21" fillId="0" borderId="38" xfId="57" applyFont="1" applyBorder="1" applyAlignment="1">
      <alignment horizontal="center"/>
      <protection/>
    </xf>
    <xf numFmtId="0" fontId="21" fillId="0" borderId="53" xfId="56" applyFont="1" applyBorder="1" applyAlignment="1">
      <alignment horizontal="center" vertical="center"/>
      <protection/>
    </xf>
    <xf numFmtId="0" fontId="21" fillId="0" borderId="54" xfId="56" applyFont="1" applyBorder="1" applyAlignment="1">
      <alignment horizontal="center" vertical="center"/>
      <protection/>
    </xf>
    <xf numFmtId="0" fontId="27" fillId="33" borderId="19" xfId="56" applyFont="1" applyFill="1" applyBorder="1" applyAlignment="1" applyProtection="1">
      <alignment horizontal="center"/>
      <protection/>
    </xf>
    <xf numFmtId="0" fontId="30" fillId="33" borderId="49" xfId="56" applyFont="1" applyFill="1" applyBorder="1" applyAlignment="1">
      <alignment horizontal="center" vertical="center" wrapText="1"/>
      <protection/>
    </xf>
    <xf numFmtId="0" fontId="30" fillId="33" borderId="48" xfId="56" applyFont="1" applyFill="1" applyBorder="1" applyAlignment="1">
      <alignment horizontal="center" vertical="center" wrapText="1"/>
      <protection/>
    </xf>
    <xf numFmtId="0" fontId="30" fillId="33" borderId="51" xfId="56" applyFont="1" applyFill="1" applyBorder="1" applyAlignment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9" fillId="33" borderId="20" xfId="56" applyFont="1" applyFill="1" applyBorder="1" applyAlignment="1" applyProtection="1">
      <alignment horizontal="center"/>
      <protection/>
    </xf>
    <xf numFmtId="0" fontId="29" fillId="33" borderId="0" xfId="56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1210TPA Anexo VI" xfId="54"/>
    <cellStyle name="Normal_EDN-EDS-ELP-SGE" xfId="55"/>
    <cellStyle name="Normal_p1007TPA Anexo VII" xfId="56"/>
    <cellStyle name="Normal_PAFTT Anexo 2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  <cell r="DN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</row>
        <row r="50">
          <cell r="C50">
            <v>22</v>
          </cell>
          <cell r="D50" t="str">
            <v>SAN ANTONIO OESTE -VIEDMA</v>
          </cell>
          <cell r="E50">
            <v>132</v>
          </cell>
          <cell r="F50">
            <v>185.6</v>
          </cell>
        </row>
        <row r="51">
          <cell r="C51">
            <v>32</v>
          </cell>
          <cell r="D51" t="str">
            <v>SAN ANTONIO ESTE - VIEDMA</v>
          </cell>
          <cell r="E51">
            <v>132</v>
          </cell>
          <cell r="F51">
            <v>162.6</v>
          </cell>
        </row>
        <row r="53">
          <cell r="C53">
            <v>23</v>
          </cell>
          <cell r="D53" t="str">
            <v>PICO TRUNCADO I - PUERTO DESEADO</v>
          </cell>
          <cell r="E53">
            <v>132</v>
          </cell>
          <cell r="F53">
            <v>209</v>
          </cell>
        </row>
        <row r="54">
          <cell r="C54">
            <v>35</v>
          </cell>
          <cell r="D54" t="str">
            <v>PICO TRUNCADO I - PTQ C.RIVADAVIA</v>
          </cell>
          <cell r="E54">
            <v>132</v>
          </cell>
          <cell r="F54">
            <v>1.5</v>
          </cell>
        </row>
        <row r="55">
          <cell r="C55">
            <v>36</v>
          </cell>
          <cell r="D55" t="str">
            <v>PTQ C.RIVADAVIA - P.DESEADO</v>
          </cell>
          <cell r="E55">
            <v>132</v>
          </cell>
          <cell r="F55">
            <v>207.5</v>
          </cell>
        </row>
        <row r="57">
          <cell r="C57">
            <v>24</v>
          </cell>
          <cell r="D57" t="str">
            <v>E.T. PATAGONIA - PAMPA DEL CASTILLO</v>
          </cell>
          <cell r="E57">
            <v>132</v>
          </cell>
          <cell r="F57">
            <v>42.6</v>
          </cell>
        </row>
        <row r="58">
          <cell r="C58">
            <v>25</v>
          </cell>
          <cell r="D58" t="str">
            <v>PAMPA DEL CASTILLO - VALLE HERMOSO</v>
          </cell>
          <cell r="E58">
            <v>132</v>
          </cell>
          <cell r="F58">
            <v>33.6</v>
          </cell>
        </row>
        <row r="59">
          <cell r="C59">
            <v>26</v>
          </cell>
          <cell r="D59" t="str">
            <v>VALLE HERMOSO - CERRO NEGRO</v>
          </cell>
          <cell r="E59">
            <v>132</v>
          </cell>
          <cell r="F59">
            <v>41</v>
          </cell>
        </row>
        <row r="60">
          <cell r="C60">
            <v>33</v>
          </cell>
          <cell r="D60" t="str">
            <v>E.T. PATAGONIA - DIADEMA</v>
          </cell>
          <cell r="E60">
            <v>132</v>
          </cell>
          <cell r="F60">
            <v>15</v>
          </cell>
        </row>
        <row r="61">
          <cell r="C61">
            <v>34</v>
          </cell>
          <cell r="D61" t="str">
            <v>DIADEMA - PAMAPA DEL CASTILLO</v>
          </cell>
          <cell r="E61">
            <v>132</v>
          </cell>
          <cell r="F61">
            <v>27.6</v>
          </cell>
        </row>
        <row r="62">
          <cell r="C62">
            <v>29</v>
          </cell>
          <cell r="D62" t="str">
            <v>ESQUEL-EL COHIUE</v>
          </cell>
          <cell r="E62">
            <v>132</v>
          </cell>
          <cell r="F62">
            <v>127.98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5">
          <cell r="GF15">
            <v>40148</v>
          </cell>
          <cell r="GG15">
            <v>40179</v>
          </cell>
          <cell r="GH15">
            <v>40210</v>
          </cell>
          <cell r="GI15">
            <v>40238</v>
          </cell>
          <cell r="GJ15">
            <v>40269</v>
          </cell>
          <cell r="GK15">
            <v>40299</v>
          </cell>
          <cell r="GL15">
            <v>40330</v>
          </cell>
          <cell r="GM15">
            <v>40360</v>
          </cell>
          <cell r="GN15">
            <v>40391</v>
          </cell>
          <cell r="GO15">
            <v>40422</v>
          </cell>
          <cell r="GP15">
            <v>40452</v>
          </cell>
          <cell r="GQ15">
            <v>40483</v>
          </cell>
          <cell r="GR15">
            <v>40513</v>
          </cell>
        </row>
        <row r="18">
          <cell r="GM18">
            <v>3</v>
          </cell>
          <cell r="GQ18">
            <v>1</v>
          </cell>
        </row>
        <row r="24">
          <cell r="GF24">
            <v>1</v>
          </cell>
        </row>
        <row r="25">
          <cell r="GI25">
            <v>1</v>
          </cell>
          <cell r="GO25">
            <v>2</v>
          </cell>
        </row>
        <row r="26">
          <cell r="GL26">
            <v>1</v>
          </cell>
        </row>
        <row r="29">
          <cell r="GH29">
            <v>1</v>
          </cell>
        </row>
        <row r="30">
          <cell r="GI30">
            <v>1</v>
          </cell>
        </row>
        <row r="31">
          <cell r="GF31" t="str">
            <v>XXXX</v>
          </cell>
          <cell r="GG31" t="str">
            <v>XXXX</v>
          </cell>
          <cell r="GH31" t="str">
            <v>XXXX</v>
          </cell>
          <cell r="GI31" t="str">
            <v>XXXX</v>
          </cell>
          <cell r="GJ31" t="str">
            <v>XXXX</v>
          </cell>
          <cell r="GK31" t="str">
            <v>XXXX</v>
          </cell>
          <cell r="GL31" t="str">
            <v>XXXX</v>
          </cell>
          <cell r="GM31" t="str">
            <v>XXXX</v>
          </cell>
          <cell r="GN31" t="str">
            <v>XXXX</v>
          </cell>
          <cell r="GO31" t="str">
            <v>XXXX</v>
          </cell>
          <cell r="GP31" t="str">
            <v>XXXX</v>
          </cell>
          <cell r="GQ31" t="str">
            <v>XXXX</v>
          </cell>
        </row>
        <row r="33">
          <cell r="GK33">
            <v>1</v>
          </cell>
          <cell r="GN33">
            <v>3</v>
          </cell>
        </row>
        <row r="34">
          <cell r="GF34" t="str">
            <v>XXXX</v>
          </cell>
          <cell r="GG34" t="str">
            <v>XXXX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</row>
        <row r="35">
          <cell r="GF35" t="str">
            <v>XXXX</v>
          </cell>
          <cell r="GG35" t="str">
            <v>XXXX</v>
          </cell>
          <cell r="GH35" t="str">
            <v>XXXX</v>
          </cell>
          <cell r="GI35" t="str">
            <v>XXXX</v>
          </cell>
          <cell r="GJ35" t="str">
            <v>XXXX</v>
          </cell>
          <cell r="GK35" t="str">
            <v>XXXX</v>
          </cell>
          <cell r="GL35" t="str">
            <v>XXXX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  <cell r="GQ35" t="str">
            <v>XXXX</v>
          </cell>
        </row>
        <row r="36">
          <cell r="GP36">
            <v>1</v>
          </cell>
        </row>
        <row r="38">
          <cell r="GM38">
            <v>1</v>
          </cell>
          <cell r="GP38">
            <v>1</v>
          </cell>
        </row>
        <row r="39">
          <cell r="GH39">
            <v>2</v>
          </cell>
        </row>
        <row r="41">
          <cell r="GH41">
            <v>1</v>
          </cell>
          <cell r="GI41">
            <v>2</v>
          </cell>
          <cell r="GN41">
            <v>1</v>
          </cell>
        </row>
        <row r="47"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</row>
        <row r="48">
          <cell r="GJ48">
            <v>1</v>
          </cell>
        </row>
        <row r="49">
          <cell r="GF49">
            <v>1</v>
          </cell>
          <cell r="GO49">
            <v>1</v>
          </cell>
        </row>
        <row r="50">
          <cell r="GF50">
            <v>1</v>
          </cell>
          <cell r="GO50">
            <v>3</v>
          </cell>
        </row>
        <row r="51">
          <cell r="GF51" t="str">
            <v>XXXX</v>
          </cell>
          <cell r="GG51" t="str">
            <v>XXXX</v>
          </cell>
          <cell r="GH51" t="str">
            <v>XXXX</v>
          </cell>
          <cell r="GI51" t="str">
            <v>XXXX</v>
          </cell>
          <cell r="GJ51" t="str">
            <v>XXXX</v>
          </cell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</row>
        <row r="53">
          <cell r="GF53" t="str">
            <v>XXXX</v>
          </cell>
          <cell r="GG53" t="str">
            <v>XXXX</v>
          </cell>
          <cell r="GH53" t="str">
            <v>XXXX</v>
          </cell>
          <cell r="GI53" t="str">
            <v>XXXX</v>
          </cell>
          <cell r="GJ53" t="str">
            <v>XXXX</v>
          </cell>
          <cell r="GK53" t="str">
            <v>XXXX</v>
          </cell>
          <cell r="GL53" t="str">
            <v>XXXX</v>
          </cell>
          <cell r="GM53" t="str">
            <v>XXXX</v>
          </cell>
          <cell r="GN53" t="str">
            <v>XXXX</v>
          </cell>
          <cell r="GO53" t="str">
            <v>XXXX</v>
          </cell>
          <cell r="GP53" t="str">
            <v>XXXX</v>
          </cell>
          <cell r="GQ53" t="str">
            <v>XXXX</v>
          </cell>
        </row>
        <row r="57">
          <cell r="GF57" t="str">
            <v>XXXX</v>
          </cell>
          <cell r="GG57" t="str">
            <v>XXXX</v>
          </cell>
          <cell r="GH57" t="str">
            <v>XXXX</v>
          </cell>
          <cell r="GI57" t="str">
            <v>XXXX</v>
          </cell>
          <cell r="GJ57" t="str">
            <v>XXXX</v>
          </cell>
          <cell r="GK57" t="str">
            <v>XXXX</v>
          </cell>
          <cell r="GL57" t="str">
            <v>XXXX</v>
          </cell>
          <cell r="GM57" t="str">
            <v>XXXX</v>
          </cell>
          <cell r="GN57" t="str">
            <v>XXXX</v>
          </cell>
          <cell r="GO57" t="str">
            <v>XXXX</v>
          </cell>
          <cell r="GP57" t="str">
            <v>XXXX</v>
          </cell>
          <cell r="GQ57" t="str">
            <v>XXXX</v>
          </cell>
        </row>
        <row r="58">
          <cell r="GM58">
            <v>1</v>
          </cell>
        </row>
        <row r="61">
          <cell r="GG61">
            <v>1</v>
          </cell>
          <cell r="GM61">
            <v>2</v>
          </cell>
        </row>
        <row r="62">
          <cell r="GN62">
            <v>1</v>
          </cell>
        </row>
        <row r="72">
          <cell r="GF72">
            <v>1.61</v>
          </cell>
          <cell r="GG72">
            <v>1.4</v>
          </cell>
          <cell r="GH72">
            <v>1.37</v>
          </cell>
          <cell r="GI72">
            <v>1.4</v>
          </cell>
          <cell r="GJ72">
            <v>1.14</v>
          </cell>
          <cell r="GK72">
            <v>1.17</v>
          </cell>
          <cell r="GL72">
            <v>1.07</v>
          </cell>
          <cell r="GM72">
            <v>0.84</v>
          </cell>
          <cell r="GN72">
            <v>0.94</v>
          </cell>
          <cell r="GO72">
            <v>1.04</v>
          </cell>
          <cell r="GP72">
            <v>1.24</v>
          </cell>
          <cell r="GQ72">
            <v>1.27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65" zoomScaleNormal="65" zoomScalePageLayoutView="0" workbookViewId="0" topLeftCell="A1">
      <selection activeCell="B2" sqref="B2"/>
    </sheetView>
  </sheetViews>
  <sheetFormatPr defaultColWidth="11.421875" defaultRowHeight="12.75"/>
  <cols>
    <col min="1" max="1" width="23.0039062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80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0.25">
      <c r="B7" s="62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0.25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0.25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s="15" customFormat="1" ht="20.25">
      <c r="B11" s="16" t="s">
        <v>12</v>
      </c>
      <c r="C11" s="17"/>
      <c r="D11" s="18"/>
      <c r="E11" s="18"/>
      <c r="F11" s="18"/>
      <c r="G11" s="18"/>
      <c r="H11" s="18"/>
      <c r="I11" s="19"/>
      <c r="J11" s="19"/>
      <c r="K11" s="20"/>
    </row>
    <row r="12" spans="4:11" ht="12.75">
      <c r="D12" s="22"/>
      <c r="E12" s="22"/>
      <c r="F12" s="22"/>
      <c r="I12" s="21"/>
      <c r="J12" s="21"/>
      <c r="K12" s="21"/>
    </row>
    <row r="13" spans="4:11" s="23" customFormat="1" ht="16.5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21">
      <c r="B15" s="63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1"/>
      <c r="C18" s="42"/>
      <c r="D18" s="42"/>
      <c r="E18" s="35"/>
      <c r="F18" s="34"/>
      <c r="G18" s="34"/>
      <c r="H18" s="35"/>
      <c r="I18" s="43"/>
      <c r="J18" s="36"/>
      <c r="K18" s="37"/>
    </row>
    <row r="19" spans="2:11" s="30" customFormat="1" ht="19.5">
      <c r="B19" s="38"/>
      <c r="C19" s="39"/>
      <c r="D19" s="39"/>
      <c r="E19" s="37"/>
      <c r="F19" s="40"/>
      <c r="G19" s="59" t="s">
        <v>16</v>
      </c>
      <c r="H19" s="37"/>
      <c r="I19" s="65" t="s">
        <v>17</v>
      </c>
      <c r="J19" s="41"/>
      <c r="K19" s="37"/>
    </row>
    <row r="20" spans="2:11" s="30" customFormat="1" ht="18.75">
      <c r="B20" s="38"/>
      <c r="C20" s="44"/>
      <c r="D20" s="59" t="s">
        <v>6</v>
      </c>
      <c r="E20" s="37"/>
      <c r="F20" s="37"/>
      <c r="G20" s="53">
        <v>37648.45</v>
      </c>
      <c r="I20" s="58">
        <f>+G20+SPSE!$G$37</f>
        <v>39506.76334065968</v>
      </c>
      <c r="J20" s="41"/>
      <c r="K20" s="37"/>
    </row>
    <row r="21" spans="2:11" s="30" customFormat="1" ht="18.75">
      <c r="B21" s="38"/>
      <c r="C21" s="44"/>
      <c r="D21" s="60"/>
      <c r="E21" s="45"/>
      <c r="F21" s="37"/>
      <c r="G21" s="53"/>
      <c r="I21" s="58"/>
      <c r="J21" s="41"/>
      <c r="K21" s="37"/>
    </row>
    <row r="22" spans="2:11" ht="18.75">
      <c r="B22" s="46"/>
      <c r="C22" s="47"/>
      <c r="D22" s="59" t="s">
        <v>7</v>
      </c>
      <c r="E22" s="21"/>
      <c r="F22" s="21"/>
      <c r="G22" s="53">
        <v>14690.19</v>
      </c>
      <c r="H22" s="48"/>
      <c r="I22" s="58">
        <f>+G22+SPSE!$G$37</f>
        <v>16548.50334065968</v>
      </c>
      <c r="J22" s="49"/>
      <c r="K22" s="21"/>
    </row>
    <row r="23" spans="2:11" s="30" customFormat="1" ht="19.5">
      <c r="B23" s="38"/>
      <c r="C23" s="44"/>
      <c r="D23" s="59"/>
      <c r="E23" s="37"/>
      <c r="F23" s="37"/>
      <c r="G23" s="53"/>
      <c r="H23" s="40"/>
      <c r="I23" s="58"/>
      <c r="J23" s="41"/>
      <c r="K23" s="37"/>
    </row>
    <row r="24" spans="2:11" ht="18.75">
      <c r="B24" s="46"/>
      <c r="C24" s="47"/>
      <c r="D24" s="59" t="s">
        <v>8</v>
      </c>
      <c r="E24" s="21"/>
      <c r="F24" s="21"/>
      <c r="G24" s="53">
        <v>23379.82</v>
      </c>
      <c r="H24" s="48"/>
      <c r="I24" s="58">
        <f>+G24+SPSE!$G$37</f>
        <v>25238.133340659682</v>
      </c>
      <c r="J24" s="49"/>
      <c r="K24" s="21"/>
    </row>
    <row r="25" spans="2:11" ht="18.75">
      <c r="B25" s="46"/>
      <c r="C25" s="47"/>
      <c r="D25" s="60"/>
      <c r="E25" s="50"/>
      <c r="F25" s="21"/>
      <c r="G25" s="53"/>
      <c r="H25" s="48"/>
      <c r="I25" s="58"/>
      <c r="J25" s="49"/>
      <c r="K25" s="21"/>
    </row>
    <row r="26" spans="2:11" ht="18.75">
      <c r="B26" s="46"/>
      <c r="C26" s="47"/>
      <c r="D26" s="59" t="s">
        <v>9</v>
      </c>
      <c r="E26" s="21"/>
      <c r="F26" s="21"/>
      <c r="G26" s="53">
        <v>23403.74</v>
      </c>
      <c r="H26" s="48"/>
      <c r="I26" s="58">
        <f>+G26+SPSE!$G$37</f>
        <v>25262.05334065968</v>
      </c>
      <c r="J26" s="49"/>
      <c r="K26" s="21"/>
    </row>
    <row r="27" spans="2:11" s="30" customFormat="1" ht="19.5">
      <c r="B27" s="38"/>
      <c r="C27" s="44"/>
      <c r="D27" s="60"/>
      <c r="E27" s="50"/>
      <c r="F27" s="50"/>
      <c r="G27" s="53"/>
      <c r="H27" s="40"/>
      <c r="I27" s="58"/>
      <c r="J27" s="41"/>
      <c r="K27" s="37"/>
    </row>
    <row r="28" spans="2:11" s="30" customFormat="1" ht="19.5">
      <c r="B28" s="38"/>
      <c r="C28" s="39"/>
      <c r="D28" s="59" t="s">
        <v>10</v>
      </c>
      <c r="E28" s="50"/>
      <c r="F28" s="50"/>
      <c r="G28" s="53">
        <v>23632.38</v>
      </c>
      <c r="H28" s="40"/>
      <c r="I28" s="58">
        <f>+G28+SPSE!$G$37</f>
        <v>25490.69334065968</v>
      </c>
      <c r="J28" s="41"/>
      <c r="K28" s="37"/>
    </row>
    <row r="29" spans="2:11" s="30" customFormat="1" ht="19.5">
      <c r="B29" s="38"/>
      <c r="C29" s="39"/>
      <c r="D29" s="61"/>
      <c r="E29" s="37"/>
      <c r="F29" s="37"/>
      <c r="G29" s="64"/>
      <c r="H29" s="40"/>
      <c r="I29" s="58"/>
      <c r="J29" s="41"/>
      <c r="K29" s="37"/>
    </row>
    <row r="30" spans="2:11" s="30" customFormat="1" ht="19.5">
      <c r="B30" s="38"/>
      <c r="C30" s="39"/>
      <c r="D30" s="59" t="s">
        <v>11</v>
      </c>
      <c r="E30" s="37"/>
      <c r="F30" s="37"/>
      <c r="G30" s="53">
        <v>23632.38</v>
      </c>
      <c r="H30" s="40"/>
      <c r="I30" s="58">
        <f>+G30+SPSE!$G$37</f>
        <v>25490.69334065968</v>
      </c>
      <c r="J30" s="41"/>
      <c r="K30" s="37"/>
    </row>
    <row r="31" spans="2:11" s="30" customFormat="1" ht="20.25" thickBot="1">
      <c r="B31" s="38"/>
      <c r="C31" s="39"/>
      <c r="D31" s="45"/>
      <c r="E31" s="37"/>
      <c r="F31" s="37"/>
      <c r="G31" s="40"/>
      <c r="H31" s="40"/>
      <c r="I31" s="37"/>
      <c r="J31" s="41"/>
      <c r="K31" s="37"/>
    </row>
    <row r="32" spans="2:11" s="30" customFormat="1" ht="20.25" thickBot="1" thickTop="1">
      <c r="B32" s="38"/>
      <c r="C32" s="44"/>
      <c r="D32" s="269" t="s">
        <v>14</v>
      </c>
      <c r="E32" s="270"/>
      <c r="F32" s="270"/>
      <c r="G32" s="51">
        <v>146386.96</v>
      </c>
      <c r="H32" s="7"/>
      <c r="J32" s="41"/>
      <c r="K32" s="37"/>
    </row>
    <row r="33" spans="2:11" s="30" customFormat="1" ht="20.25" thickBot="1" thickTop="1">
      <c r="B33" s="38"/>
      <c r="C33" s="44"/>
      <c r="D33" s="269" t="s">
        <v>3</v>
      </c>
      <c r="E33" s="270"/>
      <c r="F33" s="270"/>
      <c r="G33" s="51">
        <f>SUM(I20:I31)</f>
        <v>157536.8400439581</v>
      </c>
      <c r="H33" s="7"/>
      <c r="J33" s="41"/>
      <c r="K33" s="37"/>
    </row>
    <row r="34" spans="2:11" s="30" customFormat="1" ht="20.25" thickBot="1" thickTop="1">
      <c r="B34" s="38"/>
      <c r="C34" s="44"/>
      <c r="D34" s="269" t="s">
        <v>15</v>
      </c>
      <c r="E34" s="270"/>
      <c r="F34" s="270"/>
      <c r="G34" s="51">
        <f>+G33-G32</f>
        <v>11149.88004395811</v>
      </c>
      <c r="H34" s="7"/>
      <c r="J34" s="41"/>
      <c r="K34" s="37"/>
    </row>
    <row r="35" spans="2:11" s="30" customFormat="1" ht="9" customHeight="1" thickTop="1">
      <c r="B35" s="38"/>
      <c r="C35" s="44"/>
      <c r="D35" s="44"/>
      <c r="E35" s="7"/>
      <c r="F35" s="52"/>
      <c r="G35" s="53"/>
      <c r="H35" s="7"/>
      <c r="J35" s="41"/>
      <c r="K35" s="37"/>
    </row>
    <row r="36" spans="2:11" s="30" customFormat="1" ht="18.75">
      <c r="B36" s="38"/>
      <c r="C36" s="54"/>
      <c r="D36" s="44"/>
      <c r="E36" s="7"/>
      <c r="F36" s="52"/>
      <c r="G36" s="53"/>
      <c r="H36" s="7"/>
      <c r="J36" s="41"/>
      <c r="K36" s="37"/>
    </row>
    <row r="37" spans="2:11" s="23" customFormat="1" ht="9" customHeight="1" thickBot="1">
      <c r="B37" s="55"/>
      <c r="C37" s="56"/>
      <c r="D37" s="56"/>
      <c r="E37" s="56"/>
      <c r="F37" s="56"/>
      <c r="G37" s="56"/>
      <c r="H37" s="56"/>
      <c r="I37" s="56"/>
      <c r="J37" s="57"/>
      <c r="K37" s="25"/>
    </row>
    <row r="38" ht="13.5" thickTop="1"/>
  </sheetData>
  <sheetProtection/>
  <mergeCells count="3">
    <mergeCell ref="D32:F32"/>
    <mergeCell ref="D33:F33"/>
    <mergeCell ref="D34:F34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9" r:id="rId2"/>
  <headerFooter alignWithMargins="0">
    <oddFooter>&amp;L&amp;"Times New Roman,Normal"&amp;8&amp;Z&amp;F - &amp;P&amp;N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5" zoomScaleNormal="75" zoomScalePageLayoutView="0" workbookViewId="0" topLeftCell="A1">
      <selection activeCell="I34" sqref="I34"/>
    </sheetView>
  </sheetViews>
  <sheetFormatPr defaultColWidth="11.421875" defaultRowHeight="12.75"/>
  <cols>
    <col min="1" max="1" width="24.57421875" style="184" customWidth="1"/>
    <col min="2" max="2" width="21.8515625" style="184" customWidth="1"/>
    <col min="3" max="3" width="13.28125" style="184" customWidth="1"/>
    <col min="4" max="4" width="14.421875" style="184" customWidth="1"/>
    <col min="5" max="5" width="32.8515625" style="184" customWidth="1"/>
    <col min="6" max="6" width="4.00390625" style="184" customWidth="1"/>
    <col min="7" max="7" width="19.7109375" style="184" customWidth="1"/>
    <col min="8" max="8" width="2.7109375" style="184" customWidth="1"/>
    <col min="9" max="9" width="20.421875" style="184" customWidth="1"/>
    <col min="10" max="10" width="2.7109375" style="184" customWidth="1"/>
    <col min="11" max="11" width="21.8515625" style="184" customWidth="1"/>
    <col min="12" max="12" width="2.7109375" style="184" customWidth="1"/>
    <col min="13" max="13" width="21.8515625" style="184" customWidth="1"/>
    <col min="14" max="14" width="23.00390625" style="184" customWidth="1"/>
    <col min="15" max="16384" width="11.421875" style="184" customWidth="1"/>
  </cols>
  <sheetData>
    <row r="1" spans="1:14" s="67" customFormat="1" ht="26.25">
      <c r="A1" s="66"/>
      <c r="B1" s="66"/>
      <c r="C1" s="66"/>
      <c r="N1" s="66"/>
    </row>
    <row r="2" spans="1:14" s="67" customFormat="1" ht="26.25">
      <c r="A2" s="66"/>
      <c r="B2" s="68" t="str">
        <f>'Jul-Dic 10'!B2</f>
        <v>ANEXO al Memorándum D.T.E.E. N°   159  /2016.-</v>
      </c>
      <c r="C2" s="68"/>
      <c r="D2" s="69"/>
      <c r="E2" s="69"/>
      <c r="F2" s="69"/>
      <c r="G2" s="70"/>
      <c r="H2" s="69"/>
      <c r="I2" s="69"/>
      <c r="J2" s="69"/>
      <c r="K2" s="69"/>
      <c r="L2" s="69"/>
      <c r="M2" s="69"/>
      <c r="N2" s="71"/>
    </row>
    <row r="3" spans="1:14" s="73" customFormat="1" ht="12.75">
      <c r="A3" s="72"/>
      <c r="B3" s="72"/>
      <c r="C3" s="72"/>
      <c r="N3" s="72"/>
    </row>
    <row r="4" spans="1:14" s="77" customFormat="1" ht="11.25">
      <c r="A4" s="74" t="s">
        <v>0</v>
      </c>
      <c r="B4" s="75"/>
      <c r="C4" s="76"/>
      <c r="N4" s="78"/>
    </row>
    <row r="5" spans="1:14" s="77" customFormat="1" ht="11.25">
      <c r="A5" s="74" t="s">
        <v>1</v>
      </c>
      <c r="B5" s="75"/>
      <c r="C5" s="76"/>
      <c r="N5" s="78"/>
    </row>
    <row r="6" spans="1:14" s="73" customFormat="1" ht="17.25" customHeight="1" thickBot="1">
      <c r="A6" s="72"/>
      <c r="B6" s="72"/>
      <c r="C6" s="72"/>
      <c r="N6" s="72"/>
    </row>
    <row r="7" spans="1:14" s="73" customFormat="1" ht="13.5" thickTop="1">
      <c r="A7" s="72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14" s="85" customFormat="1" ht="20.25">
      <c r="A8" s="82"/>
      <c r="B8" s="83"/>
      <c r="C8" s="84" t="s">
        <v>18</v>
      </c>
      <c r="E8" s="84"/>
      <c r="F8" s="84"/>
      <c r="G8" s="82"/>
      <c r="H8" s="82"/>
      <c r="I8" s="82"/>
      <c r="J8" s="82"/>
      <c r="K8" s="82"/>
      <c r="L8" s="82"/>
      <c r="M8" s="82"/>
      <c r="N8" s="86"/>
    </row>
    <row r="9" spans="1:14" s="73" customFormat="1" ht="12.75">
      <c r="A9" s="72"/>
      <c r="B9" s="87"/>
      <c r="C9" s="88"/>
      <c r="E9" s="88"/>
      <c r="F9" s="88"/>
      <c r="G9" s="72"/>
      <c r="H9" s="72"/>
      <c r="I9" s="72"/>
      <c r="J9" s="72"/>
      <c r="K9" s="72"/>
      <c r="L9" s="72"/>
      <c r="M9" s="72"/>
      <c r="N9" s="89"/>
    </row>
    <row r="10" spans="1:14" s="73" customFormat="1" ht="29.25" customHeight="1">
      <c r="A10" s="72"/>
      <c r="B10" s="87"/>
      <c r="C10" s="90" t="s">
        <v>19</v>
      </c>
      <c r="E10" s="88"/>
      <c r="F10" s="88"/>
      <c r="G10" s="72"/>
      <c r="H10" s="72"/>
      <c r="I10" s="72"/>
      <c r="J10" s="72"/>
      <c r="K10" s="72"/>
      <c r="L10" s="72"/>
      <c r="M10" s="72"/>
      <c r="N10" s="89"/>
    </row>
    <row r="11" spans="1:14" s="73" customFormat="1" ht="11.25" customHeight="1">
      <c r="A11" s="72"/>
      <c r="B11" s="87"/>
      <c r="C11" s="88"/>
      <c r="E11" s="88"/>
      <c r="F11" s="88"/>
      <c r="G11" s="72"/>
      <c r="H11" s="72"/>
      <c r="I11" s="72"/>
      <c r="J11" s="72"/>
      <c r="K11" s="72"/>
      <c r="L11" s="72"/>
      <c r="M11" s="72"/>
      <c r="N11" s="89"/>
    </row>
    <row r="12" spans="1:14" s="73" customFormat="1" ht="12.75">
      <c r="A12" s="72"/>
      <c r="B12" s="87"/>
      <c r="C12" s="72"/>
      <c r="D12" s="88"/>
      <c r="E12" s="88"/>
      <c r="F12" s="88"/>
      <c r="G12" s="72"/>
      <c r="H12" s="72"/>
      <c r="I12" s="72"/>
      <c r="J12" s="72"/>
      <c r="K12" s="72"/>
      <c r="L12" s="72"/>
      <c r="M12" s="72"/>
      <c r="N12" s="89"/>
    </row>
    <row r="13" spans="1:14" s="98" customFormat="1" ht="19.5">
      <c r="A13" s="91"/>
      <c r="B13" s="92" t="s">
        <v>62</v>
      </c>
      <c r="C13" s="93"/>
      <c r="D13" s="94"/>
      <c r="E13" s="94"/>
      <c r="F13" s="94"/>
      <c r="G13" s="95"/>
      <c r="H13" s="96"/>
      <c r="I13" s="96"/>
      <c r="J13" s="96"/>
      <c r="K13" s="96"/>
      <c r="L13" s="96"/>
      <c r="M13" s="96"/>
      <c r="N13" s="97"/>
    </row>
    <row r="14" spans="1:14" s="73" customFormat="1" ht="12.75">
      <c r="A14" s="72"/>
      <c r="B14" s="87"/>
      <c r="C14" s="72"/>
      <c r="D14" s="72"/>
      <c r="E14" s="72"/>
      <c r="F14" s="72"/>
      <c r="G14" s="72"/>
      <c r="H14" s="99"/>
      <c r="I14" s="99"/>
      <c r="J14" s="99"/>
      <c r="K14" s="99"/>
      <c r="L14" s="99"/>
      <c r="M14" s="99"/>
      <c r="N14" s="89"/>
    </row>
    <row r="15" spans="1:14" s="73" customFormat="1" ht="54" customHeight="1">
      <c r="A15" s="72"/>
      <c r="B15" s="87"/>
      <c r="C15" s="72"/>
      <c r="D15" s="72"/>
      <c r="E15" s="72"/>
      <c r="F15" s="72"/>
      <c r="G15" s="72"/>
      <c r="H15" s="99"/>
      <c r="I15" s="99"/>
      <c r="J15" s="99"/>
      <c r="K15" s="99"/>
      <c r="L15" s="99"/>
      <c r="M15" s="99"/>
      <c r="N15" s="89"/>
    </row>
    <row r="16" spans="1:14" s="107" customFormat="1" ht="19.5">
      <c r="A16" s="100"/>
      <c r="B16" s="101"/>
      <c r="C16" s="100"/>
      <c r="D16" s="273" t="s">
        <v>20</v>
      </c>
      <c r="E16" s="273"/>
      <c r="F16" s="102"/>
      <c r="G16" s="103" t="s">
        <v>21</v>
      </c>
      <c r="H16" s="104"/>
      <c r="I16" s="105" t="s">
        <v>22</v>
      </c>
      <c r="J16" s="104"/>
      <c r="K16" s="105" t="s">
        <v>23</v>
      </c>
      <c r="L16" s="104"/>
      <c r="M16" s="105" t="s">
        <v>24</v>
      </c>
      <c r="N16" s="106"/>
    </row>
    <row r="17" spans="1:14" s="113" customFormat="1" ht="19.5">
      <c r="A17" s="108"/>
      <c r="B17" s="109"/>
      <c r="C17" s="108"/>
      <c r="D17" s="277" t="s">
        <v>25</v>
      </c>
      <c r="E17" s="277"/>
      <c r="F17" s="102"/>
      <c r="G17" s="104" t="s">
        <v>26</v>
      </c>
      <c r="H17" s="104"/>
      <c r="I17" s="111" t="s">
        <v>27</v>
      </c>
      <c r="J17" s="104"/>
      <c r="K17" s="111" t="s">
        <v>28</v>
      </c>
      <c r="L17" s="104"/>
      <c r="M17" s="111" t="s">
        <v>27</v>
      </c>
      <c r="N17" s="112"/>
    </row>
    <row r="18" spans="1:14" s="113" customFormat="1" ht="19.5">
      <c r="A18" s="108"/>
      <c r="B18" s="109"/>
      <c r="C18" s="108"/>
      <c r="D18" s="278" t="s">
        <v>29</v>
      </c>
      <c r="E18" s="278"/>
      <c r="F18" s="114"/>
      <c r="G18" s="115">
        <v>209</v>
      </c>
      <c r="H18" s="116"/>
      <c r="I18" s="115">
        <v>10</v>
      </c>
      <c r="J18" s="116"/>
      <c r="K18" s="115">
        <v>2</v>
      </c>
      <c r="L18" s="116"/>
      <c r="M18" s="115">
        <v>0</v>
      </c>
      <c r="N18" s="112"/>
    </row>
    <row r="19" spans="1:14" s="113" customFormat="1" ht="19.5">
      <c r="A19" s="108"/>
      <c r="B19" s="109"/>
      <c r="C19" s="108"/>
      <c r="D19" s="279" t="s">
        <v>30</v>
      </c>
      <c r="E19" s="279"/>
      <c r="F19" s="114"/>
      <c r="G19" s="117">
        <v>2584.28</v>
      </c>
      <c r="H19" s="118"/>
      <c r="I19" s="117">
        <v>1382.5</v>
      </c>
      <c r="J19" s="118"/>
      <c r="K19" s="117">
        <v>92</v>
      </c>
      <c r="L19" s="118"/>
      <c r="M19" s="117">
        <v>208</v>
      </c>
      <c r="N19" s="112"/>
    </row>
    <row r="20" spans="1:14" s="113" customFormat="1" ht="11.25" customHeight="1">
      <c r="A20" s="108"/>
      <c r="B20" s="109"/>
      <c r="C20" s="108"/>
      <c r="D20" s="110"/>
      <c r="E20" s="110"/>
      <c r="F20" s="102"/>
      <c r="G20" s="104"/>
      <c r="H20" s="104"/>
      <c r="I20" s="111"/>
      <c r="J20" s="104"/>
      <c r="K20" s="111"/>
      <c r="L20" s="104"/>
      <c r="M20" s="111"/>
      <c r="N20" s="112"/>
    </row>
    <row r="21" spans="1:14" s="113" customFormat="1" ht="15" customHeight="1" thickBot="1">
      <c r="A21" s="108"/>
      <c r="B21" s="109"/>
      <c r="C21" s="108"/>
      <c r="D21" s="102"/>
      <c r="E21" s="102"/>
      <c r="F21" s="102"/>
      <c r="G21" s="104"/>
      <c r="H21" s="104"/>
      <c r="I21" s="111"/>
      <c r="J21" s="104"/>
      <c r="K21" s="111"/>
      <c r="L21" s="104"/>
      <c r="M21" s="111"/>
      <c r="N21" s="112"/>
    </row>
    <row r="22" spans="1:14" s="127" customFormat="1" ht="19.5" customHeight="1" thickTop="1">
      <c r="A22" s="119"/>
      <c r="B22" s="120"/>
      <c r="C22" s="274" t="s">
        <v>31</v>
      </c>
      <c r="D22" s="121" t="s">
        <v>32</v>
      </c>
      <c r="E22" s="122" t="s">
        <v>50</v>
      </c>
      <c r="F22" s="119"/>
      <c r="G22" s="123" t="s">
        <v>48</v>
      </c>
      <c r="H22" s="124"/>
      <c r="I22" s="125">
        <v>-6906.02</v>
      </c>
      <c r="J22" s="124"/>
      <c r="K22" s="125">
        <v>-17561.99</v>
      </c>
      <c r="L22" s="124"/>
      <c r="M22" s="125">
        <v>-1125.15</v>
      </c>
      <c r="N22" s="126"/>
    </row>
    <row r="23" spans="1:14" s="127" customFormat="1" ht="19.5" customHeight="1">
      <c r="A23" s="119"/>
      <c r="B23" s="120"/>
      <c r="C23" s="275"/>
      <c r="D23" s="128" t="s">
        <v>33</v>
      </c>
      <c r="E23" s="129" t="s">
        <v>34</v>
      </c>
      <c r="F23" s="119"/>
      <c r="G23" s="130">
        <v>51893.25</v>
      </c>
      <c r="H23" s="131"/>
      <c r="I23" s="130">
        <v>7846.64</v>
      </c>
      <c r="J23" s="131"/>
      <c r="K23" s="130">
        <v>18357.66</v>
      </c>
      <c r="L23" s="131"/>
      <c r="M23" s="130">
        <v>1149.63</v>
      </c>
      <c r="N23" s="132"/>
    </row>
    <row r="24" spans="1:14" s="127" customFormat="1" ht="19.5" customHeight="1">
      <c r="A24" s="119"/>
      <c r="B24" s="120"/>
      <c r="C24" s="275"/>
      <c r="D24" s="128" t="s">
        <v>35</v>
      </c>
      <c r="E24" s="129" t="s">
        <v>34</v>
      </c>
      <c r="F24" s="119"/>
      <c r="G24" s="130">
        <v>-19772.47</v>
      </c>
      <c r="H24" s="131"/>
      <c r="I24" s="133" t="s">
        <v>48</v>
      </c>
      <c r="J24" s="131"/>
      <c r="K24" s="133" t="s">
        <v>48</v>
      </c>
      <c r="L24" s="131"/>
      <c r="M24" s="133" t="s">
        <v>48</v>
      </c>
      <c r="N24" s="132"/>
    </row>
    <row r="25" spans="1:14" s="127" customFormat="1" ht="19.5" customHeight="1">
      <c r="A25" s="119"/>
      <c r="B25" s="120"/>
      <c r="C25" s="275"/>
      <c r="D25" s="134" t="s">
        <v>36</v>
      </c>
      <c r="E25" s="135" t="s">
        <v>37</v>
      </c>
      <c r="F25" s="119"/>
      <c r="G25" s="136">
        <v>1.9187</v>
      </c>
      <c r="H25" s="137"/>
      <c r="I25" s="136">
        <v>3.5452</v>
      </c>
      <c r="J25" s="137"/>
      <c r="K25" s="136">
        <v>0.7945</v>
      </c>
      <c r="L25" s="137"/>
      <c r="M25" s="136">
        <v>0.0086</v>
      </c>
      <c r="N25" s="132"/>
    </row>
    <row r="26" spans="1:14" s="127" customFormat="1" ht="19.5" customHeight="1" thickBot="1">
      <c r="A26" s="119"/>
      <c r="B26" s="120"/>
      <c r="C26" s="276"/>
      <c r="D26" s="138" t="s">
        <v>38</v>
      </c>
      <c r="E26" s="139" t="s">
        <v>39</v>
      </c>
      <c r="F26" s="119"/>
      <c r="G26" s="140">
        <v>0.94</v>
      </c>
      <c r="H26" s="141"/>
      <c r="I26" s="142" t="s">
        <v>48</v>
      </c>
      <c r="J26" s="141"/>
      <c r="K26" s="142" t="s">
        <v>48</v>
      </c>
      <c r="L26" s="141"/>
      <c r="M26" s="142" t="s">
        <v>48</v>
      </c>
      <c r="N26" s="132"/>
    </row>
    <row r="27" spans="1:14" s="127" customFormat="1" ht="19.5" customHeight="1" thickBot="1" thickTop="1">
      <c r="A27" s="119"/>
      <c r="B27" s="120"/>
      <c r="C27" s="119"/>
      <c r="E27" s="143"/>
      <c r="F27" s="119"/>
      <c r="G27" s="144"/>
      <c r="H27" s="144"/>
      <c r="I27" s="144"/>
      <c r="J27" s="144"/>
      <c r="K27" s="144"/>
      <c r="L27" s="144"/>
      <c r="M27" s="144"/>
      <c r="N27" s="132"/>
    </row>
    <row r="28" spans="1:14" s="127" customFormat="1" ht="19.5" customHeight="1" thickTop="1">
      <c r="A28" s="119"/>
      <c r="B28" s="120"/>
      <c r="C28" s="274" t="s">
        <v>40</v>
      </c>
      <c r="D28" s="145" t="s">
        <v>51</v>
      </c>
      <c r="E28" s="146" t="s">
        <v>41</v>
      </c>
      <c r="F28" s="147"/>
      <c r="G28" s="148">
        <v>0</v>
      </c>
      <c r="H28" s="141"/>
      <c r="I28" s="148">
        <v>0</v>
      </c>
      <c r="J28" s="141"/>
      <c r="K28" s="148">
        <v>0</v>
      </c>
      <c r="L28" s="141"/>
      <c r="M28" s="148">
        <v>0</v>
      </c>
      <c r="N28" s="149"/>
    </row>
    <row r="29" spans="1:14" s="127" customFormat="1" ht="19.5" customHeight="1" thickBot="1">
      <c r="A29" s="119"/>
      <c r="B29" s="120"/>
      <c r="C29" s="276"/>
      <c r="D29" s="150" t="s">
        <v>42</v>
      </c>
      <c r="E29" s="139" t="s">
        <v>43</v>
      </c>
      <c r="F29" s="151"/>
      <c r="G29" s="140">
        <v>0</v>
      </c>
      <c r="H29" s="152"/>
      <c r="I29" s="140">
        <v>0</v>
      </c>
      <c r="J29" s="152"/>
      <c r="K29" s="140">
        <v>0</v>
      </c>
      <c r="L29" s="152"/>
      <c r="M29" s="140">
        <v>0</v>
      </c>
      <c r="N29" s="153"/>
    </row>
    <row r="30" spans="1:14" s="127" customFormat="1" ht="19.5" customHeight="1" thickBot="1" thickTop="1">
      <c r="A30" s="119"/>
      <c r="B30" s="120"/>
      <c r="C30" s="119"/>
      <c r="D30" s="154"/>
      <c r="E30" s="143"/>
      <c r="F30" s="154"/>
      <c r="G30" s="144"/>
      <c r="H30" s="144"/>
      <c r="I30" s="144"/>
      <c r="J30" s="144"/>
      <c r="K30" s="144"/>
      <c r="L30" s="144"/>
      <c r="M30" s="144"/>
      <c r="N30" s="126"/>
    </row>
    <row r="31" spans="1:14" s="127" customFormat="1" ht="19.5" customHeight="1" thickBot="1" thickTop="1">
      <c r="A31" s="119"/>
      <c r="B31" s="120"/>
      <c r="C31" s="274" t="s">
        <v>44</v>
      </c>
      <c r="D31" s="155" t="s">
        <v>45</v>
      </c>
      <c r="E31" s="156" t="s">
        <v>37</v>
      </c>
      <c r="F31" s="157"/>
      <c r="G31" s="158">
        <f>IF(G29=0,0,ROUND(G28/G29,2))</f>
        <v>0</v>
      </c>
      <c r="H31" s="141"/>
      <c r="I31" s="158">
        <f>IF(I29=0,0,ROUND(I28/I29,2))</f>
        <v>0</v>
      </c>
      <c r="J31" s="141"/>
      <c r="K31" s="158">
        <f>IF(K29=0,0,ROUND(K28/K29,2))</f>
        <v>0</v>
      </c>
      <c r="L31" s="141"/>
      <c r="M31" s="158">
        <f>IF(M29=0,0,ROUND(M28/M29,2))</f>
        <v>0</v>
      </c>
      <c r="N31" s="126"/>
    </row>
    <row r="32" spans="1:14" s="127" customFormat="1" ht="19.5" customHeight="1" thickBot="1" thickTop="1">
      <c r="A32" s="119"/>
      <c r="B32" s="120"/>
      <c r="C32" s="275"/>
      <c r="D32" s="159"/>
      <c r="E32" s="160"/>
      <c r="F32" s="154"/>
      <c r="G32" s="144"/>
      <c r="H32" s="144"/>
      <c r="I32" s="144"/>
      <c r="J32" s="144"/>
      <c r="K32" s="144"/>
      <c r="L32" s="144"/>
      <c r="M32" s="144"/>
      <c r="N32" s="126"/>
    </row>
    <row r="33" spans="1:14" s="127" customFormat="1" ht="19.5" customHeight="1" thickBot="1" thickTop="1">
      <c r="A33" s="119"/>
      <c r="B33" s="120"/>
      <c r="C33" s="276"/>
      <c r="D33" s="161" t="s">
        <v>46</v>
      </c>
      <c r="E33" s="162" t="s">
        <v>47</v>
      </c>
      <c r="F33" s="157"/>
      <c r="G33" s="158">
        <f>ROUND(G29/G18*100,2)</f>
        <v>0</v>
      </c>
      <c r="H33" s="163"/>
      <c r="I33" s="164" t="s">
        <v>48</v>
      </c>
      <c r="J33" s="163"/>
      <c r="K33" s="164" t="s">
        <v>48</v>
      </c>
      <c r="L33" s="163"/>
      <c r="M33" s="164" t="s">
        <v>48</v>
      </c>
      <c r="N33" s="126"/>
    </row>
    <row r="34" spans="1:14" s="127" customFormat="1" ht="19.5" customHeight="1" thickBot="1" thickTop="1">
      <c r="A34" s="119"/>
      <c r="B34" s="120"/>
      <c r="C34" s="119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26"/>
    </row>
    <row r="35" spans="1:14" s="170" customFormat="1" ht="19.5" customHeight="1" thickBot="1" thickTop="1">
      <c r="A35" s="165"/>
      <c r="B35" s="166"/>
      <c r="C35" s="165"/>
      <c r="D35" s="271" t="s">
        <v>49</v>
      </c>
      <c r="E35" s="272"/>
      <c r="F35" s="165"/>
      <c r="G35" s="167">
        <f>ROUND((G31/G25+G33/G26)*G24+G23,2)*(G18/G19)*IF(AND(G31&lt;G25,G33&lt;G26),1,0)</f>
        <v>4196.793400869875</v>
      </c>
      <c r="H35" s="168"/>
      <c r="I35" s="167">
        <f>ROUND((I31/I25*I22+I23)*IF(I31&lt;I25,1,0)*(I18/I19),2)</f>
        <v>56.76</v>
      </c>
      <c r="J35" s="168"/>
      <c r="K35" s="167">
        <f>ROUND((K31/K25*K22+K23)*IF(K31&lt;K25,1,0)*(K18/K19),2)</f>
        <v>399.08</v>
      </c>
      <c r="L35" s="168"/>
      <c r="M35" s="167">
        <f>ROUND((M31/M25*M22+M23)*IF(M31&lt;M25,1,0)*(M18/M19),2)</f>
        <v>0</v>
      </c>
      <c r="N35" s="169"/>
    </row>
    <row r="36" spans="1:14" s="170" customFormat="1" ht="19.5" customHeight="1" thickBot="1" thickTop="1">
      <c r="A36" s="165"/>
      <c r="B36" s="166"/>
      <c r="C36" s="165"/>
      <c r="D36" s="271" t="s">
        <v>63</v>
      </c>
      <c r="E36" s="272"/>
      <c r="F36" s="165"/>
      <c r="G36" s="167">
        <v>2338.480060210194</v>
      </c>
      <c r="H36" s="168"/>
      <c r="I36" s="167">
        <v>56.76</v>
      </c>
      <c r="J36" s="168"/>
      <c r="K36" s="167">
        <v>399.08</v>
      </c>
      <c r="L36" s="168"/>
      <c r="M36" s="167">
        <v>0</v>
      </c>
      <c r="N36" s="169"/>
    </row>
    <row r="37" spans="1:14" s="170" customFormat="1" ht="19.5" customHeight="1" thickBot="1" thickTop="1">
      <c r="A37" s="165"/>
      <c r="B37" s="166"/>
      <c r="C37" s="165"/>
      <c r="D37" s="271" t="s">
        <v>79</v>
      </c>
      <c r="E37" s="272"/>
      <c r="F37" s="165"/>
      <c r="G37" s="167">
        <f>+G35-G36</f>
        <v>1858.3133406596808</v>
      </c>
      <c r="H37" s="168"/>
      <c r="I37" s="167">
        <f>+I35-I36</f>
        <v>0</v>
      </c>
      <c r="J37" s="168"/>
      <c r="K37" s="167">
        <f>+K35-K36</f>
        <v>0</v>
      </c>
      <c r="L37" s="168"/>
      <c r="M37" s="167">
        <f>+M35-M36</f>
        <v>0</v>
      </c>
      <c r="N37" s="169"/>
    </row>
    <row r="38" spans="1:14" s="73" customFormat="1" ht="13.5" thickTop="1">
      <c r="A38" s="72"/>
      <c r="B38" s="87"/>
      <c r="C38" s="72"/>
      <c r="D38" s="171"/>
      <c r="E38" s="171"/>
      <c r="F38" s="171"/>
      <c r="G38" s="171"/>
      <c r="H38" s="172"/>
      <c r="I38" s="173"/>
      <c r="J38" s="172"/>
      <c r="K38" s="173"/>
      <c r="L38" s="172"/>
      <c r="M38" s="173"/>
      <c r="N38" s="89"/>
    </row>
    <row r="39" spans="1:14" s="73" customFormat="1" ht="15.75">
      <c r="A39" s="72"/>
      <c r="B39" s="87"/>
      <c r="C39" s="72"/>
      <c r="D39" s="174" t="s">
        <v>77</v>
      </c>
      <c r="E39" s="174"/>
      <c r="F39" s="174"/>
      <c r="G39" s="171"/>
      <c r="H39" s="172"/>
      <c r="I39" s="175"/>
      <c r="J39" s="172"/>
      <c r="K39" s="176"/>
      <c r="L39" s="172"/>
      <c r="M39" s="176"/>
      <c r="N39" s="89"/>
    </row>
    <row r="40" spans="1:14" s="73" customFormat="1" ht="12.75">
      <c r="A40" s="72"/>
      <c r="B40" s="87"/>
      <c r="C40" s="72"/>
      <c r="D40" s="177"/>
      <c r="E40" s="177"/>
      <c r="F40" s="177"/>
      <c r="G40" s="171"/>
      <c r="H40" s="172"/>
      <c r="I40" s="178"/>
      <c r="J40" s="172"/>
      <c r="K40" s="173"/>
      <c r="L40" s="172"/>
      <c r="M40" s="173"/>
      <c r="N40" s="89"/>
    </row>
    <row r="41" spans="1:14" s="73" customFormat="1" ht="12.75">
      <c r="A41" s="72"/>
      <c r="B41" s="87"/>
      <c r="C41" s="72"/>
      <c r="D41" s="179" t="s">
        <v>52</v>
      </c>
      <c r="E41" s="179"/>
      <c r="F41" s="179"/>
      <c r="G41" s="171"/>
      <c r="H41" s="172"/>
      <c r="I41" s="179" t="s">
        <v>53</v>
      </c>
      <c r="J41" s="172"/>
      <c r="K41" s="173"/>
      <c r="L41" s="172"/>
      <c r="M41" s="173"/>
      <c r="N41" s="89"/>
    </row>
    <row r="42" spans="1:14" s="73" customFormat="1" ht="12.75">
      <c r="A42" s="72"/>
      <c r="B42" s="87"/>
      <c r="C42" s="72"/>
      <c r="D42" s="179" t="s">
        <v>54</v>
      </c>
      <c r="E42" s="179"/>
      <c r="F42" s="179"/>
      <c r="G42" s="171"/>
      <c r="H42" s="172"/>
      <c r="I42" s="179" t="s">
        <v>55</v>
      </c>
      <c r="J42" s="172"/>
      <c r="K42" s="173"/>
      <c r="L42" s="172"/>
      <c r="M42" s="173"/>
      <c r="N42" s="89"/>
    </row>
    <row r="43" spans="1:14" s="73" customFormat="1" ht="12.75">
      <c r="A43" s="72"/>
      <c r="B43" s="87"/>
      <c r="C43" s="72"/>
      <c r="D43" s="179" t="s">
        <v>56</v>
      </c>
      <c r="E43" s="179"/>
      <c r="F43" s="179"/>
      <c r="G43" s="171"/>
      <c r="H43" s="172"/>
      <c r="I43" s="179" t="s">
        <v>57</v>
      </c>
      <c r="J43" s="172"/>
      <c r="K43" s="173"/>
      <c r="L43" s="172"/>
      <c r="M43" s="173"/>
      <c r="N43" s="89"/>
    </row>
    <row r="44" spans="1:14" s="73" customFormat="1" ht="12.75">
      <c r="A44" s="72"/>
      <c r="B44" s="87"/>
      <c r="C44" s="72"/>
      <c r="D44" s="179" t="s">
        <v>58</v>
      </c>
      <c r="E44" s="179"/>
      <c r="F44" s="179"/>
      <c r="G44" s="171"/>
      <c r="H44" s="172"/>
      <c r="J44" s="172"/>
      <c r="K44" s="173"/>
      <c r="L44" s="172"/>
      <c r="M44" s="173"/>
      <c r="N44" s="89"/>
    </row>
    <row r="45" spans="1:14" s="73" customFormat="1" ht="12.75">
      <c r="A45" s="72"/>
      <c r="B45" s="87"/>
      <c r="C45" s="72"/>
      <c r="D45" s="179" t="s">
        <v>59</v>
      </c>
      <c r="E45" s="179"/>
      <c r="F45" s="179"/>
      <c r="G45" s="171"/>
      <c r="H45" s="172"/>
      <c r="I45" s="179"/>
      <c r="J45" s="172"/>
      <c r="K45" s="172"/>
      <c r="L45" s="172"/>
      <c r="M45" s="172"/>
      <c r="N45" s="89"/>
    </row>
    <row r="46" spans="1:14" s="73" customFormat="1" ht="12.75">
      <c r="A46" s="72"/>
      <c r="B46" s="87"/>
      <c r="C46" s="72"/>
      <c r="D46" s="179" t="s">
        <v>60</v>
      </c>
      <c r="E46" s="179"/>
      <c r="F46" s="179"/>
      <c r="G46" s="171"/>
      <c r="H46" s="172"/>
      <c r="I46" s="179"/>
      <c r="J46" s="172"/>
      <c r="K46" s="172"/>
      <c r="L46" s="172"/>
      <c r="M46" s="172"/>
      <c r="N46" s="89"/>
    </row>
    <row r="47" spans="1:14" s="73" customFormat="1" ht="12.75">
      <c r="A47" s="72"/>
      <c r="B47" s="87"/>
      <c r="C47" s="72"/>
      <c r="D47" s="179" t="s">
        <v>61</v>
      </c>
      <c r="E47" s="179"/>
      <c r="F47" s="179"/>
      <c r="G47" s="171"/>
      <c r="H47" s="172"/>
      <c r="I47" s="179"/>
      <c r="J47" s="172"/>
      <c r="K47" s="172"/>
      <c r="L47" s="172"/>
      <c r="M47" s="172"/>
      <c r="N47" s="89"/>
    </row>
    <row r="48" spans="1:14" s="73" customFormat="1" ht="13.5" thickBot="1">
      <c r="A48" s="72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3" ht="13.5" thickTop="1">
      <c r="A49" s="183"/>
      <c r="B49" s="183"/>
      <c r="C49" s="183"/>
    </row>
  </sheetData>
  <sheetProtection/>
  <mergeCells count="10">
    <mergeCell ref="D36:E36"/>
    <mergeCell ref="D37:E37"/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2"/>
  <headerFooter alignWithMargins="0">
    <oddFooter>&amp;L&amp;"Times New Roman,Normal"&amp;8&amp;Z&amp;F - &amp;P&amp;N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zoomScaleNormal="75" zoomScalePageLayoutView="0" workbookViewId="0" topLeftCell="A1">
      <selection activeCell="I34" sqref="I34"/>
    </sheetView>
  </sheetViews>
  <sheetFormatPr defaultColWidth="11.421875" defaultRowHeight="12.75"/>
  <cols>
    <col min="1" max="1" width="20.7109375" style="185" customWidth="1"/>
    <col min="2" max="2" width="15.7109375" style="185" customWidth="1"/>
    <col min="3" max="3" width="5.7109375" style="185" customWidth="1"/>
    <col min="4" max="4" width="58.421875" style="185" customWidth="1"/>
    <col min="5" max="5" width="12.8515625" style="185" customWidth="1"/>
    <col min="6" max="6" width="17.421875" style="185" customWidth="1"/>
    <col min="7" max="19" width="10.7109375" style="185" customWidth="1"/>
    <col min="20" max="20" width="15.7109375" style="185" customWidth="1"/>
    <col min="21" max="16384" width="11.421875" style="185" customWidth="1"/>
  </cols>
  <sheetData>
    <row r="1" ht="38.25" customHeight="1">
      <c r="T1" s="186"/>
    </row>
    <row r="2" spans="2:20" s="187" customFormat="1" ht="30.75">
      <c r="B2" s="188" t="str">
        <f>'Jul-Dic 10'!B2</f>
        <v>ANEXO al Memorándum D.T.E.E. N°   159  /2016.-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" ht="12.75" customHeight="1">
      <c r="A3" s="190" t="s">
        <v>0</v>
      </c>
      <c r="B3" s="191"/>
    </row>
    <row r="4" spans="1:4" ht="12.75" customHeight="1">
      <c r="A4" s="190" t="s">
        <v>1</v>
      </c>
      <c r="B4" s="191"/>
      <c r="D4" s="192"/>
    </row>
    <row r="5" spans="1:4" ht="21.75" customHeight="1">
      <c r="A5" s="193"/>
      <c r="D5" s="192"/>
    </row>
    <row r="6" spans="1:20" ht="26.25">
      <c r="A6" s="193"/>
      <c r="B6" s="194" t="s">
        <v>64</v>
      </c>
      <c r="C6" s="195"/>
      <c r="D6" s="192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4" ht="18.75" customHeight="1">
      <c r="A7" s="193"/>
      <c r="D7" s="192"/>
    </row>
    <row r="8" spans="1:20" ht="26.25">
      <c r="A8" s="193"/>
      <c r="B8" s="196" t="s">
        <v>5</v>
      </c>
      <c r="C8" s="195"/>
      <c r="D8" s="192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</row>
    <row r="9" spans="1:4" ht="18.75" customHeight="1">
      <c r="A9" s="193"/>
      <c r="D9" s="192"/>
    </row>
    <row r="10" spans="1:20" ht="26.25">
      <c r="A10" s="193"/>
      <c r="B10" s="196" t="s">
        <v>65</v>
      </c>
      <c r="C10" s="195"/>
      <c r="D10" s="192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ht="18.75" customHeight="1" thickBot="1"/>
    <row r="12" spans="2:20" ht="18.75" customHeight="1" thickTop="1">
      <c r="B12" s="197"/>
      <c r="C12" s="198"/>
      <c r="D12" s="199"/>
      <c r="E12" s="199"/>
      <c r="F12" s="199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200"/>
    </row>
    <row r="13" spans="2:20" ht="19.5">
      <c r="B13" s="201" t="s">
        <v>78</v>
      </c>
      <c r="C13" s="195"/>
      <c r="D13" s="202"/>
      <c r="E13" s="202"/>
      <c r="F13" s="202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4"/>
    </row>
    <row r="14" spans="2:20" ht="18.75" customHeight="1" thickBot="1">
      <c r="B14" s="205"/>
      <c r="C14" s="206"/>
      <c r="D14" s="207"/>
      <c r="E14" s="207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</row>
    <row r="15" spans="1:20" s="218" customFormat="1" ht="34.5" customHeight="1" thickBot="1" thickTop="1">
      <c r="A15" s="191"/>
      <c r="B15" s="211"/>
      <c r="C15" s="212"/>
      <c r="D15" s="213" t="s">
        <v>66</v>
      </c>
      <c r="E15" s="214" t="s">
        <v>67</v>
      </c>
      <c r="F15" s="215" t="s">
        <v>68</v>
      </c>
      <c r="G15" s="216">
        <f>'[2]Tasa de Falla'!GF15</f>
        <v>40148</v>
      </c>
      <c r="H15" s="216">
        <f>'[2]Tasa de Falla'!GG15</f>
        <v>40179</v>
      </c>
      <c r="I15" s="216">
        <f>'[2]Tasa de Falla'!GH15</f>
        <v>40210</v>
      </c>
      <c r="J15" s="216">
        <f>'[2]Tasa de Falla'!GI15</f>
        <v>40238</v>
      </c>
      <c r="K15" s="216">
        <f>'[2]Tasa de Falla'!GJ15</f>
        <v>40269</v>
      </c>
      <c r="L15" s="216">
        <f>'[2]Tasa de Falla'!GK15</f>
        <v>40299</v>
      </c>
      <c r="M15" s="216">
        <f>'[2]Tasa de Falla'!GL15</f>
        <v>40330</v>
      </c>
      <c r="N15" s="216">
        <f>'[2]Tasa de Falla'!GM15</f>
        <v>40360</v>
      </c>
      <c r="O15" s="216">
        <f>'[2]Tasa de Falla'!GN15</f>
        <v>40391</v>
      </c>
      <c r="P15" s="216">
        <f>'[2]Tasa de Falla'!GO15</f>
        <v>40422</v>
      </c>
      <c r="Q15" s="216">
        <f>'[2]Tasa de Falla'!GP15</f>
        <v>40452</v>
      </c>
      <c r="R15" s="216">
        <f>'[2]Tasa de Falla'!GQ15</f>
        <v>40483</v>
      </c>
      <c r="S15" s="216">
        <f>'[2]Tasa de Falla'!GR15</f>
        <v>40513</v>
      </c>
      <c r="T15" s="217"/>
    </row>
    <row r="16" spans="2:20" ht="15" customHeight="1" thickTop="1">
      <c r="B16" s="205"/>
      <c r="C16" s="219"/>
      <c r="D16" s="220"/>
      <c r="E16" s="220"/>
      <c r="F16" s="221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2"/>
      <c r="T16" s="210"/>
    </row>
    <row r="17" spans="2:20" ht="15" customHeight="1" hidden="1">
      <c r="B17" s="205"/>
      <c r="C17" s="223">
        <f>IF('[1]Tasa de Falla'!C17=0,"",'[1]Tasa de Falla'!C17)</f>
        <v>1</v>
      </c>
      <c r="D17" s="224" t="str">
        <f>IF('[1]Tasa de Falla'!D17=0,"",'[1]Tasa de Falla'!D17)</f>
        <v>AMEGHINO - COMODORO RIVADAVIA</v>
      </c>
      <c r="E17" s="224">
        <f>IF('[1]Tasa de Falla'!E17=0,"",'[1]Tasa de Falla'!E17)</f>
        <v>132</v>
      </c>
      <c r="F17" s="225">
        <f>IF('[1]Tasa de Falla'!F17=0,"",'[1]Tasa de Falla'!F17)</f>
        <v>305</v>
      </c>
      <c r="G17" s="224" t="str">
        <f>IF('[1]Tasa de Falla'!DC17=0,"",'[1]Tasa de Falla'!DC17)</f>
        <v>XXXX</v>
      </c>
      <c r="H17" s="224" t="str">
        <f>IF('[1]Tasa de Falla'!DD17=0,"",'[1]Tasa de Falla'!DD17)</f>
        <v>XXXX</v>
      </c>
      <c r="I17" s="224" t="str">
        <f>IF('[1]Tasa de Falla'!DE17=0,"",'[1]Tasa de Falla'!DE17)</f>
        <v>XXXX</v>
      </c>
      <c r="J17" s="224" t="str">
        <f>IF('[1]Tasa de Falla'!DF17=0,"",'[1]Tasa de Falla'!DF17)</f>
        <v>XXXX</v>
      </c>
      <c r="K17" s="224" t="str">
        <f>IF('[1]Tasa de Falla'!DG17=0,"",'[1]Tasa de Falla'!DG17)</f>
        <v>XXXX</v>
      </c>
      <c r="L17" s="224" t="str">
        <f>IF('[1]Tasa de Falla'!DH17=0,"",'[1]Tasa de Falla'!DH17)</f>
        <v>XXXX</v>
      </c>
      <c r="M17" s="224" t="str">
        <f>IF('[1]Tasa de Falla'!DI17=0,"",'[1]Tasa de Falla'!DI17)</f>
        <v>XXXX</v>
      </c>
      <c r="N17" s="224" t="str">
        <f>IF('[1]Tasa de Falla'!DJ17=0,"",'[1]Tasa de Falla'!DJ17)</f>
        <v>XXXX</v>
      </c>
      <c r="O17" s="224" t="str">
        <f>IF('[1]Tasa de Falla'!DK17=0,"",'[1]Tasa de Falla'!DK17)</f>
        <v>XXXX</v>
      </c>
      <c r="P17" s="224" t="str">
        <f>IF('[1]Tasa de Falla'!DL17=0,"",'[1]Tasa de Falla'!DL17)</f>
        <v>XXXX</v>
      </c>
      <c r="Q17" s="224" t="str">
        <f>IF('[1]Tasa de Falla'!DM17=0,"",'[1]Tasa de Falla'!DM17)</f>
        <v>XXXX</v>
      </c>
      <c r="R17" s="224" t="str">
        <f>IF('[1]Tasa de Falla'!DN17=0,"",'[1]Tasa de Falla'!DN17)</f>
        <v>XXXX</v>
      </c>
      <c r="S17" s="226"/>
      <c r="T17" s="210"/>
    </row>
    <row r="18" spans="2:20" ht="18" customHeight="1">
      <c r="B18" s="205"/>
      <c r="C18" s="227">
        <f>IF('[1]Tasa de Falla'!C18=0,"",'[1]Tasa de Falla'!C18)</f>
        <v>2</v>
      </c>
      <c r="D18" s="228" t="str">
        <f>IF('[1]Tasa de Falla'!D18=0,"",'[1]Tasa de Falla'!D18)</f>
        <v>AMEGHINO - ESTACION PATAGONIA</v>
      </c>
      <c r="E18" s="228">
        <f>IF('[1]Tasa de Falla'!E18=0,"",'[1]Tasa de Falla'!E18)</f>
        <v>132</v>
      </c>
      <c r="F18" s="229">
        <f>IF('[1]Tasa de Falla'!F18=0,"",'[1]Tasa de Falla'!F18)</f>
        <v>299.6</v>
      </c>
      <c r="G18" s="228">
        <f>IF('[2]Tasa de Falla'!GF18=0,"",'[2]Tasa de Falla'!GF18)</f>
      </c>
      <c r="H18" s="228">
        <f>IF('[2]Tasa de Falla'!GG18=0,"",'[2]Tasa de Falla'!GG18)</f>
      </c>
      <c r="I18" s="228">
        <f>IF('[2]Tasa de Falla'!GH18=0,"",'[2]Tasa de Falla'!GH18)</f>
      </c>
      <c r="J18" s="228">
        <f>IF('[2]Tasa de Falla'!GI18=0,"",'[2]Tasa de Falla'!GI18)</f>
      </c>
      <c r="K18" s="228">
        <f>IF('[2]Tasa de Falla'!GJ18=0,"",'[2]Tasa de Falla'!GJ18)</f>
      </c>
      <c r="L18" s="228">
        <f>IF('[2]Tasa de Falla'!GK18=0,"",'[2]Tasa de Falla'!GK18)</f>
      </c>
      <c r="M18" s="228">
        <f>IF('[2]Tasa de Falla'!GL18=0,"",'[2]Tasa de Falla'!GL18)</f>
      </c>
      <c r="N18" s="228">
        <f>IF('[2]Tasa de Falla'!GM18=0,"",'[2]Tasa de Falla'!GM18)</f>
        <v>3</v>
      </c>
      <c r="O18" s="228">
        <f>IF('[2]Tasa de Falla'!GN18=0,"",'[2]Tasa de Falla'!GN18)</f>
      </c>
      <c r="P18" s="228">
        <f>IF('[2]Tasa de Falla'!GO18=0,"",'[2]Tasa de Falla'!GO18)</f>
      </c>
      <c r="Q18" s="228">
        <f>IF('[2]Tasa de Falla'!GP18=0,"",'[2]Tasa de Falla'!GP18)</f>
      </c>
      <c r="R18" s="228">
        <f>IF('[2]Tasa de Falla'!GQ18=0,"",'[2]Tasa de Falla'!GQ18)</f>
        <v>1</v>
      </c>
      <c r="S18" s="226"/>
      <c r="T18" s="210"/>
    </row>
    <row r="19" spans="2:20" ht="15" customHeight="1">
      <c r="B19" s="205"/>
      <c r="C19" s="230">
        <f>IF('[1]Tasa de Falla'!C19=0,"",'[1]Tasa de Falla'!C19)</f>
        <v>3</v>
      </c>
      <c r="D19" s="231" t="str">
        <f>IF('[1]Tasa de Falla'!D19=0,"",'[1]Tasa de Falla'!D19)</f>
        <v>AMEGHINO - TRELEW</v>
      </c>
      <c r="E19" s="231">
        <f>IF('[1]Tasa de Falla'!E19=0,"",'[1]Tasa de Falla'!E19)</f>
        <v>132</v>
      </c>
      <c r="F19" s="232">
        <f>IF('[1]Tasa de Falla'!F19=0,"",'[1]Tasa de Falla'!F19)</f>
        <v>112</v>
      </c>
      <c r="G19" s="231">
        <f>IF('[2]Tasa de Falla'!GF19=0,"",'[2]Tasa de Falla'!GF19)</f>
      </c>
      <c r="H19" s="231">
        <f>IF('[2]Tasa de Falla'!GG19=0,"",'[2]Tasa de Falla'!GG19)</f>
      </c>
      <c r="I19" s="231">
        <f>IF('[2]Tasa de Falla'!GH19=0,"",'[2]Tasa de Falla'!GH19)</f>
      </c>
      <c r="J19" s="231">
        <f>IF('[2]Tasa de Falla'!GI19=0,"",'[2]Tasa de Falla'!GI19)</f>
      </c>
      <c r="K19" s="231">
        <f>IF('[2]Tasa de Falla'!GJ19=0,"",'[2]Tasa de Falla'!GJ19)</f>
      </c>
      <c r="L19" s="231">
        <f>IF('[2]Tasa de Falla'!GK19=0,"",'[2]Tasa de Falla'!GK19)</f>
      </c>
      <c r="M19" s="231">
        <f>IF('[2]Tasa de Falla'!GL19=0,"",'[2]Tasa de Falla'!GL19)</f>
      </c>
      <c r="N19" s="231">
        <f>IF('[2]Tasa de Falla'!GM19=0,"",'[2]Tasa de Falla'!GM19)</f>
      </c>
      <c r="O19" s="231">
        <f>IF('[2]Tasa de Falla'!GN19=0,"",'[2]Tasa de Falla'!GN19)</f>
      </c>
      <c r="P19" s="231">
        <f>IF('[2]Tasa de Falla'!GO19=0,"",'[2]Tasa de Falla'!GO19)</f>
      </c>
      <c r="Q19" s="231">
        <f>IF('[2]Tasa de Falla'!GP19=0,"",'[2]Tasa de Falla'!GP19)</f>
      </c>
      <c r="R19" s="231">
        <f>IF('[2]Tasa de Falla'!GQ19=0,"",'[2]Tasa de Falla'!GQ19)</f>
      </c>
      <c r="S19" s="226"/>
      <c r="T19" s="210"/>
    </row>
    <row r="20" spans="2:20" ht="15" customHeight="1">
      <c r="B20" s="205"/>
      <c r="C20" s="227">
        <f>IF('[1]Tasa de Falla'!C20=0,"",'[1]Tasa de Falla'!C20)</f>
        <v>4</v>
      </c>
      <c r="D20" s="228" t="str">
        <f>IF('[1]Tasa de Falla'!D20=0,"",'[1]Tasa de Falla'!D20)</f>
        <v>FUTALEUFU - ESQUEL</v>
      </c>
      <c r="E20" s="228">
        <f>IF('[1]Tasa de Falla'!E20=0,"",'[1]Tasa de Falla'!E20)</f>
        <v>132</v>
      </c>
      <c r="F20" s="229">
        <f>IF('[1]Tasa de Falla'!F20=0,"",'[1]Tasa de Falla'!F20)</f>
        <v>28.41</v>
      </c>
      <c r="G20" s="228">
        <f>IF('[2]Tasa de Falla'!GF20=0,"",'[2]Tasa de Falla'!GF20)</f>
      </c>
      <c r="H20" s="228">
        <f>IF('[2]Tasa de Falla'!GG20=0,"",'[2]Tasa de Falla'!GG20)</f>
      </c>
      <c r="I20" s="228">
        <f>IF('[2]Tasa de Falla'!GH20=0,"",'[2]Tasa de Falla'!GH20)</f>
      </c>
      <c r="J20" s="228">
        <f>IF('[2]Tasa de Falla'!GI20=0,"",'[2]Tasa de Falla'!GI20)</f>
      </c>
      <c r="K20" s="228">
        <f>IF('[2]Tasa de Falla'!GJ20=0,"",'[2]Tasa de Falla'!GJ20)</f>
      </c>
      <c r="L20" s="228">
        <f>IF('[2]Tasa de Falla'!GK20=0,"",'[2]Tasa de Falla'!GK20)</f>
      </c>
      <c r="M20" s="228">
        <f>IF('[2]Tasa de Falla'!GL20=0,"",'[2]Tasa de Falla'!GL20)</f>
      </c>
      <c r="N20" s="228">
        <f>IF('[2]Tasa de Falla'!GM20=0,"",'[2]Tasa de Falla'!GM20)</f>
      </c>
      <c r="O20" s="228">
        <f>IF('[2]Tasa de Falla'!GN20=0,"",'[2]Tasa de Falla'!GN20)</f>
      </c>
      <c r="P20" s="228">
        <f>IF('[2]Tasa de Falla'!GO20=0,"",'[2]Tasa de Falla'!GO20)</f>
      </c>
      <c r="Q20" s="228">
        <f>IF('[2]Tasa de Falla'!GP20=0,"",'[2]Tasa de Falla'!GP20)</f>
      </c>
      <c r="R20" s="228">
        <f>IF('[2]Tasa de Falla'!GQ20=0,"",'[2]Tasa de Falla'!GQ20)</f>
      </c>
      <c r="S20" s="226"/>
      <c r="T20" s="210"/>
    </row>
    <row r="21" spans="2:20" ht="15" customHeight="1">
      <c r="B21" s="205"/>
      <c r="C21" s="230">
        <f>IF('[1]Tasa de Falla'!C21=0,"",'[1]Tasa de Falla'!C21)</f>
        <v>5</v>
      </c>
      <c r="D21" s="231" t="str">
        <f>IF('[1]Tasa de Falla'!D21=0,"",'[1]Tasa de Falla'!D21)</f>
        <v>BARRIO SAN MARTIN - ESTACION PATAGONIA</v>
      </c>
      <c r="E21" s="231">
        <f>IF('[1]Tasa de Falla'!E21=0,"",'[1]Tasa de Falla'!E21)</f>
        <v>132</v>
      </c>
      <c r="F21" s="232">
        <f>IF('[1]Tasa de Falla'!F21=0,"",'[1]Tasa de Falla'!F21)</f>
        <v>9.43</v>
      </c>
      <c r="G21" s="231">
        <f>IF('[2]Tasa de Falla'!GF21=0,"",'[2]Tasa de Falla'!GF21)</f>
      </c>
      <c r="H21" s="231">
        <f>IF('[2]Tasa de Falla'!GG21=0,"",'[2]Tasa de Falla'!GG21)</f>
      </c>
      <c r="I21" s="231">
        <f>IF('[2]Tasa de Falla'!GH21=0,"",'[2]Tasa de Falla'!GH21)</f>
      </c>
      <c r="J21" s="231">
        <f>IF('[2]Tasa de Falla'!GI21=0,"",'[2]Tasa de Falla'!GI21)</f>
      </c>
      <c r="K21" s="231">
        <f>IF('[2]Tasa de Falla'!GJ21=0,"",'[2]Tasa de Falla'!GJ21)</f>
      </c>
      <c r="L21" s="231">
        <f>IF('[2]Tasa de Falla'!GK21=0,"",'[2]Tasa de Falla'!GK21)</f>
      </c>
      <c r="M21" s="231">
        <f>IF('[2]Tasa de Falla'!GL21=0,"",'[2]Tasa de Falla'!GL21)</f>
      </c>
      <c r="N21" s="231">
        <f>IF('[2]Tasa de Falla'!GM21=0,"",'[2]Tasa de Falla'!GM21)</f>
      </c>
      <c r="O21" s="231">
        <f>IF('[2]Tasa de Falla'!GN21=0,"",'[2]Tasa de Falla'!GN21)</f>
      </c>
      <c r="P21" s="231">
        <f>IF('[2]Tasa de Falla'!GO21=0,"",'[2]Tasa de Falla'!GO21)</f>
      </c>
      <c r="Q21" s="231">
        <f>IF('[2]Tasa de Falla'!GP21=0,"",'[2]Tasa de Falla'!GP21)</f>
      </c>
      <c r="R21" s="231">
        <f>IF('[2]Tasa de Falla'!GQ21=0,"",'[2]Tasa de Falla'!GQ21)</f>
      </c>
      <c r="S21" s="226"/>
      <c r="T21" s="210"/>
    </row>
    <row r="22" spans="2:20" ht="15" customHeight="1">
      <c r="B22" s="205"/>
      <c r="C22" s="227">
        <f>IF('[1]Tasa de Falla'!C22=0,"",'[1]Tasa de Falla'!C22)</f>
        <v>6</v>
      </c>
      <c r="D22" s="228" t="str">
        <f>IF('[1]Tasa de Falla'!D22=0,"",'[1]Tasa de Falla'!D22)</f>
        <v>COMODORO RIVADAVIA - E.T. A1</v>
      </c>
      <c r="E22" s="228">
        <f>IF('[1]Tasa de Falla'!E22=0,"",'[1]Tasa de Falla'!E22)</f>
        <v>132</v>
      </c>
      <c r="F22" s="229">
        <f>IF('[1]Tasa de Falla'!F22=0,"",'[1]Tasa de Falla'!F22)</f>
        <v>0.5</v>
      </c>
      <c r="G22" s="228">
        <f>IF('[2]Tasa de Falla'!GF22=0,"",'[2]Tasa de Falla'!GF22)</f>
      </c>
      <c r="H22" s="228">
        <f>IF('[2]Tasa de Falla'!GG22=0,"",'[2]Tasa de Falla'!GG22)</f>
      </c>
      <c r="I22" s="228">
        <f>IF('[2]Tasa de Falla'!GH22=0,"",'[2]Tasa de Falla'!GH22)</f>
      </c>
      <c r="J22" s="228">
        <f>IF('[2]Tasa de Falla'!GI22=0,"",'[2]Tasa de Falla'!GI22)</f>
      </c>
      <c r="K22" s="228">
        <f>IF('[2]Tasa de Falla'!GJ22=0,"",'[2]Tasa de Falla'!GJ22)</f>
      </c>
      <c r="L22" s="228">
        <f>IF('[2]Tasa de Falla'!GK22=0,"",'[2]Tasa de Falla'!GK22)</f>
      </c>
      <c r="M22" s="228">
        <f>IF('[2]Tasa de Falla'!GL22=0,"",'[2]Tasa de Falla'!GL22)</f>
      </c>
      <c r="N22" s="228">
        <f>IF('[2]Tasa de Falla'!GM22=0,"",'[2]Tasa de Falla'!GM22)</f>
      </c>
      <c r="O22" s="228">
        <f>IF('[2]Tasa de Falla'!GN22=0,"",'[2]Tasa de Falla'!GN22)</f>
      </c>
      <c r="P22" s="228">
        <f>IF('[2]Tasa de Falla'!GO22=0,"",'[2]Tasa de Falla'!GO22)</f>
      </c>
      <c r="Q22" s="228">
        <f>IF('[2]Tasa de Falla'!GP22=0,"",'[2]Tasa de Falla'!GP22)</f>
      </c>
      <c r="R22" s="228">
        <f>IF('[2]Tasa de Falla'!GQ22=0,"",'[2]Tasa de Falla'!GQ22)</f>
      </c>
      <c r="S22" s="226"/>
      <c r="T22" s="210"/>
    </row>
    <row r="23" spans="2:20" ht="15" customHeight="1">
      <c r="B23" s="205"/>
      <c r="C23" s="230">
        <f>IF('[1]Tasa de Falla'!C23=0,"",'[1]Tasa de Falla'!C23)</f>
        <v>7</v>
      </c>
      <c r="D23" s="231" t="str">
        <f>IF('[1]Tasa de Falla'!D23=0,"",'[1]Tasa de Falla'!D23)</f>
        <v>COMODORO RIVADAVIA (A1) - ESTACION PATAGONIA</v>
      </c>
      <c r="E23" s="231">
        <f>IF('[1]Tasa de Falla'!E23=0,"",'[1]Tasa de Falla'!E23)</f>
        <v>132</v>
      </c>
      <c r="F23" s="232">
        <f>IF('[1]Tasa de Falla'!F23=0,"",'[1]Tasa de Falla'!F23)</f>
        <v>6.9</v>
      </c>
      <c r="G23" s="231">
        <f>IF('[2]Tasa de Falla'!GF23=0,"",'[2]Tasa de Falla'!GF23)</f>
      </c>
      <c r="H23" s="231">
        <f>IF('[2]Tasa de Falla'!GG23=0,"",'[2]Tasa de Falla'!GG23)</f>
      </c>
      <c r="I23" s="231">
        <f>IF('[2]Tasa de Falla'!GH23=0,"",'[2]Tasa de Falla'!GH23)</f>
      </c>
      <c r="J23" s="231">
        <f>IF('[2]Tasa de Falla'!GI23=0,"",'[2]Tasa de Falla'!GI23)</f>
      </c>
      <c r="K23" s="231">
        <f>IF('[2]Tasa de Falla'!GJ23=0,"",'[2]Tasa de Falla'!GJ23)</f>
      </c>
      <c r="L23" s="231">
        <f>IF('[2]Tasa de Falla'!GK23=0,"",'[2]Tasa de Falla'!GK23)</f>
      </c>
      <c r="M23" s="231">
        <f>IF('[2]Tasa de Falla'!GL23=0,"",'[2]Tasa de Falla'!GL23)</f>
      </c>
      <c r="N23" s="231">
        <f>IF('[2]Tasa de Falla'!GM23=0,"",'[2]Tasa de Falla'!GM23)</f>
      </c>
      <c r="O23" s="231">
        <f>IF('[2]Tasa de Falla'!GN23=0,"",'[2]Tasa de Falla'!GN23)</f>
      </c>
      <c r="P23" s="231">
        <f>IF('[2]Tasa de Falla'!GO23=0,"",'[2]Tasa de Falla'!GO23)</f>
      </c>
      <c r="Q23" s="231">
        <f>IF('[2]Tasa de Falla'!GP23=0,"",'[2]Tasa de Falla'!GP23)</f>
      </c>
      <c r="R23" s="231">
        <f>IF('[2]Tasa de Falla'!GQ23=0,"",'[2]Tasa de Falla'!GQ23)</f>
      </c>
      <c r="S23" s="226"/>
      <c r="T23" s="210"/>
    </row>
    <row r="24" spans="2:20" ht="15" customHeight="1">
      <c r="B24" s="205"/>
      <c r="C24" s="227">
        <f>IF('[1]Tasa de Falla'!C24=0,"",'[1]Tasa de Falla'!C24)</f>
        <v>8</v>
      </c>
      <c r="D24" s="228" t="str">
        <f>IF('[1]Tasa de Falla'!D24=0,"",'[1]Tasa de Falla'!D24)</f>
        <v>COMODORO RIVADAVIA - PICO TRUNCADO</v>
      </c>
      <c r="E24" s="228">
        <f>IF('[1]Tasa de Falla'!E24=0,"",'[1]Tasa de Falla'!E24)</f>
        <v>132</v>
      </c>
      <c r="F24" s="229">
        <f>IF('[1]Tasa de Falla'!F24=0,"",'[1]Tasa de Falla'!F24)</f>
        <v>138</v>
      </c>
      <c r="G24" s="228">
        <f>IF('[2]Tasa de Falla'!GF24=0,"",'[2]Tasa de Falla'!GF24)</f>
        <v>1</v>
      </c>
      <c r="H24" s="228">
        <f>IF('[2]Tasa de Falla'!GG24=0,"",'[2]Tasa de Falla'!GG24)</f>
      </c>
      <c r="I24" s="228">
        <f>IF('[2]Tasa de Falla'!GH24=0,"",'[2]Tasa de Falla'!GH24)</f>
      </c>
      <c r="J24" s="228">
        <f>IF('[2]Tasa de Falla'!GI24=0,"",'[2]Tasa de Falla'!GI24)</f>
      </c>
      <c r="K24" s="228">
        <f>IF('[2]Tasa de Falla'!GJ24=0,"",'[2]Tasa de Falla'!GJ24)</f>
      </c>
      <c r="L24" s="228">
        <f>IF('[2]Tasa de Falla'!GK24=0,"",'[2]Tasa de Falla'!GK24)</f>
      </c>
      <c r="M24" s="228">
        <f>IF('[2]Tasa de Falla'!GL24=0,"",'[2]Tasa de Falla'!GL24)</f>
      </c>
      <c r="N24" s="228">
        <f>IF('[2]Tasa de Falla'!GM24=0,"",'[2]Tasa de Falla'!GM24)</f>
      </c>
      <c r="O24" s="228">
        <f>IF('[2]Tasa de Falla'!GN24=0,"",'[2]Tasa de Falla'!GN24)</f>
      </c>
      <c r="P24" s="228">
        <f>IF('[2]Tasa de Falla'!GO24=0,"",'[2]Tasa de Falla'!GO24)</f>
      </c>
      <c r="Q24" s="228">
        <f>IF('[2]Tasa de Falla'!GP24=0,"",'[2]Tasa de Falla'!GP24)</f>
      </c>
      <c r="R24" s="228">
        <f>IF('[2]Tasa de Falla'!GQ24=0,"",'[2]Tasa de Falla'!GQ24)</f>
      </c>
      <c r="S24" s="226"/>
      <c r="T24" s="210"/>
    </row>
    <row r="25" spans="2:20" ht="15" customHeight="1">
      <c r="B25" s="205"/>
      <c r="C25" s="230">
        <f>IF('[1]Tasa de Falla'!C25=0,"",'[1]Tasa de Falla'!C25)</f>
        <v>9</v>
      </c>
      <c r="D25" s="231" t="str">
        <f>IF('[1]Tasa de Falla'!D25=0,"",'[1]Tasa de Falla'!D25)</f>
        <v>FUTALEUFÚ - PUERTO MADRYN 1</v>
      </c>
      <c r="E25" s="231">
        <f>IF('[1]Tasa de Falla'!E25=0,"",'[1]Tasa de Falla'!E25)</f>
        <v>330</v>
      </c>
      <c r="F25" s="232">
        <f>IF('[1]Tasa de Falla'!F25=0,"",'[1]Tasa de Falla'!F25)</f>
        <v>550</v>
      </c>
      <c r="G25" s="231">
        <f>IF('[2]Tasa de Falla'!GF25=0,"",'[2]Tasa de Falla'!GF25)</f>
      </c>
      <c r="H25" s="231">
        <f>IF('[2]Tasa de Falla'!GG25=0,"",'[2]Tasa de Falla'!GG25)</f>
      </c>
      <c r="I25" s="231">
        <f>IF('[2]Tasa de Falla'!GH25=0,"",'[2]Tasa de Falla'!GH25)</f>
      </c>
      <c r="J25" s="231">
        <f>IF('[2]Tasa de Falla'!GI25=0,"",'[2]Tasa de Falla'!GI25)</f>
        <v>1</v>
      </c>
      <c r="K25" s="231">
        <f>IF('[2]Tasa de Falla'!GJ25=0,"",'[2]Tasa de Falla'!GJ25)</f>
      </c>
      <c r="L25" s="231">
        <f>IF('[2]Tasa de Falla'!GK25=0,"",'[2]Tasa de Falla'!GK25)</f>
      </c>
      <c r="M25" s="231">
        <f>IF('[2]Tasa de Falla'!GL25=0,"",'[2]Tasa de Falla'!GL25)</f>
      </c>
      <c r="N25" s="231">
        <f>IF('[2]Tasa de Falla'!GM25=0,"",'[2]Tasa de Falla'!GM25)</f>
      </c>
      <c r="O25" s="231">
        <f>IF('[2]Tasa de Falla'!GN25=0,"",'[2]Tasa de Falla'!GN25)</f>
      </c>
      <c r="P25" s="231">
        <f>IF('[2]Tasa de Falla'!GO25=0,"",'[2]Tasa de Falla'!GO25)</f>
        <v>2</v>
      </c>
      <c r="Q25" s="231">
        <f>IF('[2]Tasa de Falla'!GP25=0,"",'[2]Tasa de Falla'!GP25)</f>
      </c>
      <c r="R25" s="231">
        <f>IF('[2]Tasa de Falla'!GQ25=0,"",'[2]Tasa de Falla'!GQ25)</f>
      </c>
      <c r="S25" s="226"/>
      <c r="T25" s="210"/>
    </row>
    <row r="26" spans="2:20" ht="15" customHeight="1">
      <c r="B26" s="205"/>
      <c r="C26" s="227">
        <f>IF('[1]Tasa de Falla'!C26=0,"",'[1]Tasa de Falla'!C26)</f>
        <v>10</v>
      </c>
      <c r="D26" s="228" t="str">
        <f>IF('[1]Tasa de Falla'!D26=0,"",'[1]Tasa de Falla'!D26)</f>
        <v>FUTALEUFÚ - PUERTO MADRYN 2</v>
      </c>
      <c r="E26" s="228">
        <f>IF('[1]Tasa de Falla'!E26=0,"",'[1]Tasa de Falla'!E26)</f>
        <v>330</v>
      </c>
      <c r="F26" s="229">
        <f>IF('[1]Tasa de Falla'!F26=0,"",'[1]Tasa de Falla'!F26)</f>
        <v>550</v>
      </c>
      <c r="G26" s="228">
        <f>IF('[2]Tasa de Falla'!GF26=0,"",'[2]Tasa de Falla'!GF26)</f>
      </c>
      <c r="H26" s="228">
        <f>IF('[2]Tasa de Falla'!GG26=0,"",'[2]Tasa de Falla'!GG26)</f>
      </c>
      <c r="I26" s="228">
        <f>IF('[2]Tasa de Falla'!GH26=0,"",'[2]Tasa de Falla'!GH26)</f>
      </c>
      <c r="J26" s="228">
        <f>IF('[2]Tasa de Falla'!GI26=0,"",'[2]Tasa de Falla'!GI26)</f>
      </c>
      <c r="K26" s="228">
        <f>IF('[2]Tasa de Falla'!GJ26=0,"",'[2]Tasa de Falla'!GJ26)</f>
      </c>
      <c r="L26" s="228">
        <f>IF('[2]Tasa de Falla'!GK26=0,"",'[2]Tasa de Falla'!GK26)</f>
      </c>
      <c r="M26" s="228">
        <f>IF('[2]Tasa de Falla'!GL26=0,"",'[2]Tasa de Falla'!GL26)</f>
        <v>1</v>
      </c>
      <c r="N26" s="228">
        <f>IF('[2]Tasa de Falla'!GM26=0,"",'[2]Tasa de Falla'!GM26)</f>
      </c>
      <c r="O26" s="228">
        <f>IF('[2]Tasa de Falla'!GN26=0,"",'[2]Tasa de Falla'!GN26)</f>
      </c>
      <c r="P26" s="228">
        <f>IF('[2]Tasa de Falla'!GO26=0,"",'[2]Tasa de Falla'!GO26)</f>
      </c>
      <c r="Q26" s="228">
        <f>IF('[2]Tasa de Falla'!GP26=0,"",'[2]Tasa de Falla'!GP26)</f>
      </c>
      <c r="R26" s="228">
        <f>IF('[2]Tasa de Falla'!GQ26=0,"",'[2]Tasa de Falla'!GQ26)</f>
      </c>
      <c r="S26" s="226"/>
      <c r="T26" s="210"/>
    </row>
    <row r="27" spans="2:20" ht="15" customHeight="1">
      <c r="B27" s="205"/>
      <c r="C27" s="230">
        <f>IF('[1]Tasa de Falla'!C27=0,"",'[1]Tasa de Falla'!C27)</f>
        <v>11</v>
      </c>
      <c r="D27" s="231" t="str">
        <f>IF('[1]Tasa de Falla'!D27=0,"",'[1]Tasa de Falla'!D27)</f>
        <v>PLANTA ALUMINIO APPA - PUERTO MADRYN 1</v>
      </c>
      <c r="E27" s="231">
        <f>IF('[1]Tasa de Falla'!E27=0,"",'[1]Tasa de Falla'!E27)</f>
        <v>330</v>
      </c>
      <c r="F27" s="232">
        <f>IF('[1]Tasa de Falla'!F27=0,"",'[1]Tasa de Falla'!F27)</f>
        <v>5.5</v>
      </c>
      <c r="G27" s="231">
        <f>IF('[2]Tasa de Falla'!GF27=0,"",'[2]Tasa de Falla'!GF27)</f>
      </c>
      <c r="H27" s="231">
        <f>IF('[2]Tasa de Falla'!GG27=0,"",'[2]Tasa de Falla'!GG27)</f>
      </c>
      <c r="I27" s="231">
        <f>IF('[2]Tasa de Falla'!GH27=0,"",'[2]Tasa de Falla'!GH27)</f>
      </c>
      <c r="J27" s="231">
        <f>IF('[2]Tasa de Falla'!GI27=0,"",'[2]Tasa de Falla'!GI27)</f>
      </c>
      <c r="K27" s="231">
        <f>IF('[2]Tasa de Falla'!GJ27=0,"",'[2]Tasa de Falla'!GJ27)</f>
      </c>
      <c r="L27" s="231">
        <f>IF('[2]Tasa de Falla'!GK27=0,"",'[2]Tasa de Falla'!GK27)</f>
      </c>
      <c r="M27" s="231">
        <f>IF('[2]Tasa de Falla'!GL27=0,"",'[2]Tasa de Falla'!GL27)</f>
      </c>
      <c r="N27" s="231">
        <f>IF('[2]Tasa de Falla'!GM27=0,"",'[2]Tasa de Falla'!GM27)</f>
      </c>
      <c r="O27" s="231">
        <f>IF('[2]Tasa de Falla'!GN27=0,"",'[2]Tasa de Falla'!GN27)</f>
      </c>
      <c r="P27" s="231">
        <f>IF('[2]Tasa de Falla'!GO27=0,"",'[2]Tasa de Falla'!GO27)</f>
      </c>
      <c r="Q27" s="231">
        <f>IF('[2]Tasa de Falla'!GP27=0,"",'[2]Tasa de Falla'!GP27)</f>
      </c>
      <c r="R27" s="231">
        <f>IF('[2]Tasa de Falla'!GQ27=0,"",'[2]Tasa de Falla'!GQ27)</f>
      </c>
      <c r="S27" s="226"/>
      <c r="T27" s="210"/>
    </row>
    <row r="28" spans="2:20" ht="15" customHeight="1">
      <c r="B28" s="205"/>
      <c r="C28" s="227">
        <f>IF('[1]Tasa de Falla'!C28=0,"",'[1]Tasa de Falla'!C28)</f>
        <v>12</v>
      </c>
      <c r="D28" s="228" t="str">
        <f>IF('[1]Tasa de Falla'!D28=0,"",'[1]Tasa de Falla'!D28)</f>
        <v>PLANTA ALUMINIO APPA - PUERTO MADRYN 2</v>
      </c>
      <c r="E28" s="228">
        <f>IF('[1]Tasa de Falla'!E28=0,"",'[1]Tasa de Falla'!E28)</f>
        <v>330</v>
      </c>
      <c r="F28" s="229">
        <f>IF('[1]Tasa de Falla'!F28=0,"",'[1]Tasa de Falla'!F28)</f>
        <v>5.5</v>
      </c>
      <c r="G28" s="228">
        <f>IF('[2]Tasa de Falla'!GF28=0,"",'[2]Tasa de Falla'!GF28)</f>
      </c>
      <c r="H28" s="228">
        <f>IF('[2]Tasa de Falla'!GG28=0,"",'[2]Tasa de Falla'!GG28)</f>
      </c>
      <c r="I28" s="228">
        <f>IF('[2]Tasa de Falla'!GH28=0,"",'[2]Tasa de Falla'!GH28)</f>
      </c>
      <c r="J28" s="228">
        <f>IF('[2]Tasa de Falla'!GI28=0,"",'[2]Tasa de Falla'!GI28)</f>
      </c>
      <c r="K28" s="228">
        <f>IF('[2]Tasa de Falla'!GJ28=0,"",'[2]Tasa de Falla'!GJ28)</f>
      </c>
      <c r="L28" s="228">
        <f>IF('[2]Tasa de Falla'!GK28=0,"",'[2]Tasa de Falla'!GK28)</f>
      </c>
      <c r="M28" s="228">
        <f>IF('[2]Tasa de Falla'!GL28=0,"",'[2]Tasa de Falla'!GL28)</f>
      </c>
      <c r="N28" s="228">
        <f>IF('[2]Tasa de Falla'!GM28=0,"",'[2]Tasa de Falla'!GM28)</f>
      </c>
      <c r="O28" s="228">
        <f>IF('[2]Tasa de Falla'!GN28=0,"",'[2]Tasa de Falla'!GN28)</f>
      </c>
      <c r="P28" s="228">
        <f>IF('[2]Tasa de Falla'!GO28=0,"",'[2]Tasa de Falla'!GO28)</f>
      </c>
      <c r="Q28" s="228">
        <f>IF('[2]Tasa de Falla'!GP28=0,"",'[2]Tasa de Falla'!GP28)</f>
      </c>
      <c r="R28" s="228">
        <f>IF('[2]Tasa de Falla'!GQ28=0,"",'[2]Tasa de Falla'!GQ28)</f>
      </c>
      <c r="S28" s="226"/>
      <c r="T28" s="210"/>
    </row>
    <row r="29" spans="2:20" ht="15" customHeight="1">
      <c r="B29" s="205"/>
      <c r="C29" s="230">
        <f>IF('[1]Tasa de Falla'!C29=0,"",'[1]Tasa de Falla'!C29)</f>
        <v>13</v>
      </c>
      <c r="D29" s="231" t="str">
        <f>IF('[1]Tasa de Falla'!D29=0,"",'[1]Tasa de Falla'!D29)</f>
        <v>PICO TRUNCADO I - PICO TRUNCADO II</v>
      </c>
      <c r="E29" s="231">
        <f>IF('[1]Tasa de Falla'!E29=0,"",'[1]Tasa de Falla'!E29)</f>
        <v>132</v>
      </c>
      <c r="F29" s="232">
        <f>IF('[1]Tasa de Falla'!F29=0,"",'[1]Tasa de Falla'!F29)</f>
        <v>13.4</v>
      </c>
      <c r="G29" s="231">
        <f>IF('[2]Tasa de Falla'!GF29=0,"",'[2]Tasa de Falla'!GF29)</f>
      </c>
      <c r="H29" s="231">
        <f>IF('[2]Tasa de Falla'!GG29=0,"",'[2]Tasa de Falla'!GG29)</f>
      </c>
      <c r="I29" s="231">
        <f>IF('[2]Tasa de Falla'!GH29=0,"",'[2]Tasa de Falla'!GH29)</f>
        <v>1</v>
      </c>
      <c r="J29" s="231">
        <f>IF('[2]Tasa de Falla'!GI29=0,"",'[2]Tasa de Falla'!GI29)</f>
      </c>
      <c r="K29" s="231">
        <f>IF('[2]Tasa de Falla'!GJ29=0,"",'[2]Tasa de Falla'!GJ29)</f>
      </c>
      <c r="L29" s="231">
        <f>IF('[2]Tasa de Falla'!GK29=0,"",'[2]Tasa de Falla'!GK29)</f>
      </c>
      <c r="M29" s="231">
        <f>IF('[2]Tasa de Falla'!GL29=0,"",'[2]Tasa de Falla'!GL29)</f>
      </c>
      <c r="N29" s="231">
        <f>IF('[2]Tasa de Falla'!GM29=0,"",'[2]Tasa de Falla'!GM29)</f>
      </c>
      <c r="O29" s="231">
        <f>IF('[2]Tasa de Falla'!GN29=0,"",'[2]Tasa de Falla'!GN29)</f>
      </c>
      <c r="P29" s="231">
        <f>IF('[2]Tasa de Falla'!GO29=0,"",'[2]Tasa de Falla'!GO29)</f>
      </c>
      <c r="Q29" s="231">
        <f>IF('[2]Tasa de Falla'!GP29=0,"",'[2]Tasa de Falla'!GP29)</f>
      </c>
      <c r="R29" s="231">
        <f>IF('[2]Tasa de Falla'!GQ29=0,"",'[2]Tasa de Falla'!GQ29)</f>
      </c>
      <c r="S29" s="226"/>
      <c r="T29" s="210"/>
    </row>
    <row r="30" spans="2:20" ht="15" customHeight="1">
      <c r="B30" s="205"/>
      <c r="C30" s="227">
        <f>IF('[1]Tasa de Falla'!C30=0,"",'[1]Tasa de Falla'!C30)</f>
        <v>14</v>
      </c>
      <c r="D30" s="228" t="str">
        <f>IF('[1]Tasa de Falla'!D30=0,"",'[1]Tasa de Falla'!D30)</f>
        <v>PLANTA ALUMINIO DGPA - PTO MADRYN</v>
      </c>
      <c r="E30" s="228">
        <f>IF('[1]Tasa de Falla'!E30=0,"",'[1]Tasa de Falla'!E30)</f>
        <v>132</v>
      </c>
      <c r="F30" s="229">
        <f>IF('[1]Tasa de Falla'!F30=0,"",'[1]Tasa de Falla'!F30)</f>
        <v>5.7</v>
      </c>
      <c r="G30" s="228">
        <f>IF('[2]Tasa de Falla'!GF30=0,"",'[2]Tasa de Falla'!GF30)</f>
      </c>
      <c r="H30" s="228">
        <f>IF('[2]Tasa de Falla'!GG30=0,"",'[2]Tasa de Falla'!GG30)</f>
      </c>
      <c r="I30" s="228">
        <f>IF('[2]Tasa de Falla'!GH30=0,"",'[2]Tasa de Falla'!GH30)</f>
      </c>
      <c r="J30" s="228">
        <f>IF('[2]Tasa de Falla'!GI30=0,"",'[2]Tasa de Falla'!GI30)</f>
        <v>1</v>
      </c>
      <c r="K30" s="228">
        <f>IF('[2]Tasa de Falla'!GJ30=0,"",'[2]Tasa de Falla'!GJ30)</f>
      </c>
      <c r="L30" s="228">
        <f>IF('[2]Tasa de Falla'!GK30=0,"",'[2]Tasa de Falla'!GK30)</f>
      </c>
      <c r="M30" s="228">
        <f>IF('[2]Tasa de Falla'!GL30=0,"",'[2]Tasa de Falla'!GL30)</f>
      </c>
      <c r="N30" s="228">
        <f>IF('[2]Tasa de Falla'!GM30=0,"",'[2]Tasa de Falla'!GM30)</f>
      </c>
      <c r="O30" s="228">
        <f>IF('[2]Tasa de Falla'!GN30=0,"",'[2]Tasa de Falla'!GN30)</f>
      </c>
      <c r="P30" s="228">
        <f>IF('[2]Tasa de Falla'!GO30=0,"",'[2]Tasa de Falla'!GO30)</f>
      </c>
      <c r="Q30" s="228">
        <f>IF('[2]Tasa de Falla'!GP30=0,"",'[2]Tasa de Falla'!GP30)</f>
      </c>
      <c r="R30" s="228">
        <f>IF('[2]Tasa de Falla'!GQ30=0,"",'[2]Tasa de Falla'!GQ30)</f>
      </c>
      <c r="S30" s="226"/>
      <c r="T30" s="210"/>
    </row>
    <row r="31" spans="2:20" ht="15" customHeight="1">
      <c r="B31" s="205"/>
      <c r="C31" s="230">
        <f>IF('[1]Tasa de Falla'!C31=0,"",'[1]Tasa de Falla'!C31)</f>
        <v>15</v>
      </c>
      <c r="D31" s="231" t="str">
        <f>IF('[1]Tasa de Falla'!D31=0,"",'[1]Tasa de Falla'!D31)</f>
        <v>PLANTA ALUMINIO DGPA - SS.AA. PTO MADRYN</v>
      </c>
      <c r="E31" s="231">
        <f>IF('[1]Tasa de Falla'!E31=0,"",'[1]Tasa de Falla'!E31)</f>
        <v>33</v>
      </c>
      <c r="F31" s="232">
        <f>IF('[1]Tasa de Falla'!F31=0,"",'[1]Tasa de Falla'!F31)</f>
        <v>6</v>
      </c>
      <c r="G31" s="231" t="str">
        <f>IF('[2]Tasa de Falla'!GF31=0,"",'[2]Tasa de Falla'!GF31)</f>
        <v>XXXX</v>
      </c>
      <c r="H31" s="231" t="str">
        <f>IF('[2]Tasa de Falla'!GG31=0,"",'[2]Tasa de Falla'!GG31)</f>
        <v>XXXX</v>
      </c>
      <c r="I31" s="231" t="str">
        <f>IF('[2]Tasa de Falla'!GH31=0,"",'[2]Tasa de Falla'!GH31)</f>
        <v>XXXX</v>
      </c>
      <c r="J31" s="231" t="str">
        <f>IF('[2]Tasa de Falla'!GI31=0,"",'[2]Tasa de Falla'!GI31)</f>
        <v>XXXX</v>
      </c>
      <c r="K31" s="231" t="str">
        <f>IF('[2]Tasa de Falla'!GJ31=0,"",'[2]Tasa de Falla'!GJ31)</f>
        <v>XXXX</v>
      </c>
      <c r="L31" s="231" t="str">
        <f>IF('[2]Tasa de Falla'!GK31=0,"",'[2]Tasa de Falla'!GK31)</f>
        <v>XXXX</v>
      </c>
      <c r="M31" s="231" t="str">
        <f>IF('[2]Tasa de Falla'!GL31=0,"",'[2]Tasa de Falla'!GL31)</f>
        <v>XXXX</v>
      </c>
      <c r="N31" s="231" t="str">
        <f>IF('[2]Tasa de Falla'!GM31=0,"",'[2]Tasa de Falla'!GM31)</f>
        <v>XXXX</v>
      </c>
      <c r="O31" s="231" t="str">
        <f>IF('[2]Tasa de Falla'!GN31=0,"",'[2]Tasa de Falla'!GN31)</f>
        <v>XXXX</v>
      </c>
      <c r="P31" s="231" t="str">
        <f>IF('[2]Tasa de Falla'!GO31=0,"",'[2]Tasa de Falla'!GO31)</f>
        <v>XXXX</v>
      </c>
      <c r="Q31" s="231" t="str">
        <f>IF('[2]Tasa de Falla'!GP31=0,"",'[2]Tasa de Falla'!GP31)</f>
        <v>XXXX</v>
      </c>
      <c r="R31" s="231" t="str">
        <f>IF('[2]Tasa de Falla'!GQ31=0,"",'[2]Tasa de Falla'!GQ31)</f>
        <v>XXXX</v>
      </c>
      <c r="S31" s="226"/>
      <c r="T31" s="210"/>
    </row>
    <row r="32" spans="2:20" ht="15" customHeight="1">
      <c r="B32" s="205"/>
      <c r="C32" s="227">
        <f>IF('[1]Tasa de Falla'!C32=0,"",'[1]Tasa de Falla'!C32)</f>
        <v>16</v>
      </c>
      <c r="D32" s="228" t="str">
        <f>IF('[1]Tasa de Falla'!D32=0,"",'[1]Tasa de Falla'!D32)</f>
        <v>PLANTA ALUMINIO DGPA - TRELEW</v>
      </c>
      <c r="E32" s="228">
        <f>IF('[1]Tasa de Falla'!E32=0,"",'[1]Tasa de Falla'!E32)</f>
        <v>132</v>
      </c>
      <c r="F32" s="229">
        <f>IF('[1]Tasa de Falla'!F32=0,"",'[1]Tasa de Falla'!F32)</f>
        <v>62</v>
      </c>
      <c r="G32" s="228">
        <f>IF('[2]Tasa de Falla'!GF32=0,"",'[2]Tasa de Falla'!GF32)</f>
      </c>
      <c r="H32" s="228">
        <f>IF('[2]Tasa de Falla'!GG32=0,"",'[2]Tasa de Falla'!GG32)</f>
      </c>
      <c r="I32" s="228">
        <f>IF('[2]Tasa de Falla'!GH32=0,"",'[2]Tasa de Falla'!GH32)</f>
      </c>
      <c r="J32" s="228">
        <f>IF('[2]Tasa de Falla'!GI32=0,"",'[2]Tasa de Falla'!GI32)</f>
      </c>
      <c r="K32" s="228">
        <f>IF('[2]Tasa de Falla'!GJ32=0,"",'[2]Tasa de Falla'!GJ32)</f>
      </c>
      <c r="L32" s="228">
        <f>IF('[2]Tasa de Falla'!GK32=0,"",'[2]Tasa de Falla'!GK32)</f>
      </c>
      <c r="M32" s="228">
        <f>IF('[2]Tasa de Falla'!GL32=0,"",'[2]Tasa de Falla'!GL32)</f>
      </c>
      <c r="N32" s="228">
        <f>IF('[2]Tasa de Falla'!GM32=0,"",'[2]Tasa de Falla'!GM32)</f>
      </c>
      <c r="O32" s="228">
        <f>IF('[2]Tasa de Falla'!GN32=0,"",'[2]Tasa de Falla'!GN32)</f>
      </c>
      <c r="P32" s="228">
        <f>IF('[2]Tasa de Falla'!GO32=0,"",'[2]Tasa de Falla'!GO32)</f>
      </c>
      <c r="Q32" s="228">
        <f>IF('[2]Tasa de Falla'!GP32=0,"",'[2]Tasa de Falla'!GP32)</f>
      </c>
      <c r="R32" s="228">
        <f>IF('[2]Tasa de Falla'!GQ32=0,"",'[2]Tasa de Falla'!GQ32)</f>
      </c>
      <c r="S32" s="226"/>
      <c r="T32" s="210"/>
    </row>
    <row r="33" spans="2:20" ht="18" customHeight="1">
      <c r="B33" s="205"/>
      <c r="C33" s="230">
        <f>IF('[1]Tasa de Falla'!C33=0,"",'[1]Tasa de Falla'!C33)</f>
        <v>17</v>
      </c>
      <c r="D33" s="231" t="str">
        <f>IF('[1]Tasa de Falla'!D33=0,"",'[1]Tasa de Falla'!D33)</f>
        <v>PUERTO MADRYN - SIERRA GRANDE</v>
      </c>
      <c r="E33" s="231">
        <f>IF('[1]Tasa de Falla'!E33=0,"",'[1]Tasa de Falla'!E33)</f>
        <v>132</v>
      </c>
      <c r="F33" s="232">
        <f>IF('[1]Tasa de Falla'!F33=0,"",'[1]Tasa de Falla'!F33)</f>
        <v>121.5</v>
      </c>
      <c r="G33" s="231">
        <f>IF('[2]Tasa de Falla'!GF33=0,"",'[2]Tasa de Falla'!GF33)</f>
      </c>
      <c r="H33" s="231">
        <f>IF('[2]Tasa de Falla'!GG33=0,"",'[2]Tasa de Falla'!GG33)</f>
      </c>
      <c r="I33" s="231">
        <f>IF('[2]Tasa de Falla'!GH33=0,"",'[2]Tasa de Falla'!GH33)</f>
      </c>
      <c r="J33" s="231">
        <f>IF('[2]Tasa de Falla'!GI33=0,"",'[2]Tasa de Falla'!GI33)</f>
      </c>
      <c r="K33" s="231">
        <f>IF('[2]Tasa de Falla'!GJ33=0,"",'[2]Tasa de Falla'!GJ33)</f>
      </c>
      <c r="L33" s="231">
        <f>IF('[2]Tasa de Falla'!GK33=0,"",'[2]Tasa de Falla'!GK33)</f>
        <v>1</v>
      </c>
      <c r="M33" s="231">
        <f>IF('[2]Tasa de Falla'!GL33=0,"",'[2]Tasa de Falla'!GL33)</f>
      </c>
      <c r="N33" s="231">
        <f>IF('[2]Tasa de Falla'!GM33=0,"",'[2]Tasa de Falla'!GM33)</f>
      </c>
      <c r="O33" s="231">
        <f>IF('[2]Tasa de Falla'!GN33=0,"",'[2]Tasa de Falla'!GN33)</f>
        <v>3</v>
      </c>
      <c r="P33" s="231">
        <f>IF('[2]Tasa de Falla'!GO33=0,"",'[2]Tasa de Falla'!GO33)</f>
      </c>
      <c r="Q33" s="231">
        <f>IF('[2]Tasa de Falla'!GP33=0,"",'[2]Tasa de Falla'!GP33)</f>
      </c>
      <c r="R33" s="231">
        <f>IF('[2]Tasa de Falla'!GQ33=0,"",'[2]Tasa de Falla'!GQ33)</f>
      </c>
      <c r="S33" s="226"/>
      <c r="T33" s="210"/>
    </row>
    <row r="34" spans="2:20" ht="16.5" customHeight="1">
      <c r="B34" s="205"/>
      <c r="C34" s="227">
        <f>IF('[1]Tasa de Falla'!C34=0,"",'[1]Tasa de Falla'!C34)</f>
        <v>18</v>
      </c>
      <c r="D34" s="228" t="str">
        <f>IF('[1]Tasa de Falla'!D34=0,"",'[1]Tasa de Falla'!D34)</f>
        <v>BARRIO SAN MARTIN - A CONEXION "T"</v>
      </c>
      <c r="E34" s="228">
        <f>IF('[1]Tasa de Falla'!E34=0,"",'[1]Tasa de Falla'!E34)</f>
        <v>132</v>
      </c>
      <c r="F34" s="229">
        <f>IF('[1]Tasa de Falla'!F34=0,"",'[1]Tasa de Falla'!F34)</f>
        <v>7.5</v>
      </c>
      <c r="G34" s="228" t="str">
        <f>IF('[2]Tasa de Falla'!GF34=0,"",'[2]Tasa de Falla'!GF34)</f>
        <v>XXXX</v>
      </c>
      <c r="H34" s="228" t="str">
        <f>IF('[2]Tasa de Falla'!GG34=0,"",'[2]Tasa de Falla'!GG34)</f>
        <v>XXXX</v>
      </c>
      <c r="I34" s="228" t="str">
        <f>IF('[2]Tasa de Falla'!GH34=0,"",'[2]Tasa de Falla'!GH34)</f>
        <v>XXXX</v>
      </c>
      <c r="J34" s="228" t="str">
        <f>IF('[2]Tasa de Falla'!GI34=0,"",'[2]Tasa de Falla'!GI34)</f>
        <v>XXXX</v>
      </c>
      <c r="K34" s="228" t="str">
        <f>IF('[2]Tasa de Falla'!GJ34=0,"",'[2]Tasa de Falla'!GJ34)</f>
        <v>XXXX</v>
      </c>
      <c r="L34" s="228" t="str">
        <f>IF('[2]Tasa de Falla'!GK34=0,"",'[2]Tasa de Falla'!GK34)</f>
        <v>XXXX</v>
      </c>
      <c r="M34" s="228" t="str">
        <f>IF('[2]Tasa de Falla'!GL34=0,"",'[2]Tasa de Falla'!GL34)</f>
        <v>XXXX</v>
      </c>
      <c r="N34" s="228" t="str">
        <f>IF('[2]Tasa de Falla'!GM34=0,"",'[2]Tasa de Falla'!GM34)</f>
        <v>XXXX</v>
      </c>
      <c r="O34" s="228" t="str">
        <f>IF('[2]Tasa de Falla'!GN34=0,"",'[2]Tasa de Falla'!GN34)</f>
        <v>XXXX</v>
      </c>
      <c r="P34" s="228" t="str">
        <f>IF('[2]Tasa de Falla'!GO34=0,"",'[2]Tasa de Falla'!GO34)</f>
        <v>XXXX</v>
      </c>
      <c r="Q34" s="228" t="str">
        <f>IF('[2]Tasa de Falla'!GP34=0,"",'[2]Tasa de Falla'!GP34)</f>
        <v>XXXX</v>
      </c>
      <c r="R34" s="228" t="str">
        <f>IF('[2]Tasa de Falla'!GQ34=0,"",'[2]Tasa de Falla'!GQ34)</f>
        <v>XXXX</v>
      </c>
      <c r="S34" s="226"/>
      <c r="T34" s="210"/>
    </row>
    <row r="35" spans="2:20" ht="15" customHeight="1">
      <c r="B35" s="205"/>
      <c r="C35" s="230">
        <f>IF('[1]Tasa de Falla'!C35=0,"",'[1]Tasa de Falla'!C35)</f>
        <v>19</v>
      </c>
      <c r="D35" s="231" t="str">
        <f>IF('[1]Tasa de Falla'!D35=0,"",'[1]Tasa de Falla'!D35)</f>
        <v>PICO TRUNCADO I - LAS HERAS</v>
      </c>
      <c r="E35" s="231">
        <f>IF('[1]Tasa de Falla'!E35=0,"",'[1]Tasa de Falla'!E35)</f>
        <v>132</v>
      </c>
      <c r="F35" s="232">
        <f>IF('[1]Tasa de Falla'!F35=0,"",'[1]Tasa de Falla'!F35)</f>
        <v>82.5</v>
      </c>
      <c r="G35" s="231" t="str">
        <f>IF('[2]Tasa de Falla'!GF35=0,"",'[2]Tasa de Falla'!GF35)</f>
        <v>XXXX</v>
      </c>
      <c r="H35" s="231" t="str">
        <f>IF('[2]Tasa de Falla'!GG35=0,"",'[2]Tasa de Falla'!GG35)</f>
        <v>XXXX</v>
      </c>
      <c r="I35" s="231" t="str">
        <f>IF('[2]Tasa de Falla'!GH35=0,"",'[2]Tasa de Falla'!GH35)</f>
        <v>XXXX</v>
      </c>
      <c r="J35" s="231" t="str">
        <f>IF('[2]Tasa de Falla'!GI35=0,"",'[2]Tasa de Falla'!GI35)</f>
        <v>XXXX</v>
      </c>
      <c r="K35" s="231" t="str">
        <f>IF('[2]Tasa de Falla'!GJ35=0,"",'[2]Tasa de Falla'!GJ35)</f>
        <v>XXXX</v>
      </c>
      <c r="L35" s="231" t="str">
        <f>IF('[2]Tasa de Falla'!GK35=0,"",'[2]Tasa de Falla'!GK35)</f>
        <v>XXXX</v>
      </c>
      <c r="M35" s="231" t="str">
        <f>IF('[2]Tasa de Falla'!GL35=0,"",'[2]Tasa de Falla'!GL35)</f>
        <v>XXXX</v>
      </c>
      <c r="N35" s="231" t="str">
        <f>IF('[2]Tasa de Falla'!GM35=0,"",'[2]Tasa de Falla'!GM35)</f>
        <v>XXXX</v>
      </c>
      <c r="O35" s="231" t="str">
        <f>IF('[2]Tasa de Falla'!GN35=0,"",'[2]Tasa de Falla'!GN35)</f>
        <v>XXXX</v>
      </c>
      <c r="P35" s="231" t="str">
        <f>IF('[2]Tasa de Falla'!GO35=0,"",'[2]Tasa de Falla'!GO35)</f>
        <v>XXXX</v>
      </c>
      <c r="Q35" s="231" t="str">
        <f>IF('[2]Tasa de Falla'!GP35=0,"",'[2]Tasa de Falla'!GP35)</f>
        <v>XXXX</v>
      </c>
      <c r="R35" s="231" t="str">
        <f>IF('[2]Tasa de Falla'!GQ35=0,"",'[2]Tasa de Falla'!GQ35)</f>
        <v>XXXX</v>
      </c>
      <c r="S35" s="226"/>
      <c r="T35" s="210"/>
    </row>
    <row r="36" spans="2:20" ht="15" customHeight="1">
      <c r="B36" s="205"/>
      <c r="C36" s="227">
        <f>IF('[1]Tasa de Falla'!C36=0,"",'[1]Tasa de Falla'!C36)</f>
        <v>20</v>
      </c>
      <c r="D36" s="228" t="str">
        <f>IF('[1]Tasa de Falla'!D36=0,"",'[1]Tasa de Falla'!D36)</f>
        <v>LAS HERAS - LOS PERALES</v>
      </c>
      <c r="E36" s="228">
        <f>IF('[1]Tasa de Falla'!E36=0,"",'[1]Tasa de Falla'!E36)</f>
        <v>132</v>
      </c>
      <c r="F36" s="229">
        <f>IF('[1]Tasa de Falla'!F36=0,"",'[1]Tasa de Falla'!F36)</f>
        <v>47</v>
      </c>
      <c r="G36" s="228">
        <f>IF('[2]Tasa de Falla'!GF36=0,"",'[2]Tasa de Falla'!GF36)</f>
      </c>
      <c r="H36" s="228">
        <f>IF('[2]Tasa de Falla'!GG36=0,"",'[2]Tasa de Falla'!GG36)</f>
      </c>
      <c r="I36" s="228">
        <f>IF('[2]Tasa de Falla'!GH36=0,"",'[2]Tasa de Falla'!GH36)</f>
      </c>
      <c r="J36" s="228">
        <f>IF('[2]Tasa de Falla'!GI36=0,"",'[2]Tasa de Falla'!GI36)</f>
      </c>
      <c r="K36" s="228">
        <f>IF('[2]Tasa de Falla'!GJ36=0,"",'[2]Tasa de Falla'!GJ36)</f>
      </c>
      <c r="L36" s="228">
        <f>IF('[2]Tasa de Falla'!GK36=0,"",'[2]Tasa de Falla'!GK36)</f>
      </c>
      <c r="M36" s="228">
        <f>IF('[2]Tasa de Falla'!GL36=0,"",'[2]Tasa de Falla'!GL36)</f>
      </c>
      <c r="N36" s="228">
        <f>IF('[2]Tasa de Falla'!GM36=0,"",'[2]Tasa de Falla'!GM36)</f>
      </c>
      <c r="O36" s="228">
        <f>IF('[2]Tasa de Falla'!GN36=0,"",'[2]Tasa de Falla'!GN36)</f>
      </c>
      <c r="P36" s="228">
        <f>IF('[2]Tasa de Falla'!GO36=0,"",'[2]Tasa de Falla'!GO36)</f>
      </c>
      <c r="Q36" s="228">
        <f>IF('[2]Tasa de Falla'!GP36=0,"",'[2]Tasa de Falla'!GP36)</f>
        <v>1</v>
      </c>
      <c r="R36" s="228">
        <f>IF('[2]Tasa de Falla'!GQ36=0,"",'[2]Tasa de Falla'!GQ36)</f>
      </c>
      <c r="S36" s="226"/>
      <c r="T36" s="210"/>
    </row>
    <row r="37" spans="2:20" ht="15" customHeight="1">
      <c r="B37" s="205"/>
      <c r="C37" s="230">
        <f>IF('[1]Tasa de Falla'!C37=0,"",'[1]Tasa de Falla'!C37)</f>
        <v>21</v>
      </c>
      <c r="D37" s="231" t="str">
        <f>IF('[1]Tasa de Falla'!D37=0,"",'[1]Tasa de Falla'!D37)</f>
        <v>N. P. MADRYN - P. MADRYN 330 kV</v>
      </c>
      <c r="E37" s="231">
        <f>IF('[1]Tasa de Falla'!E37=0,"",'[1]Tasa de Falla'!E37)</f>
        <v>330</v>
      </c>
      <c r="F37" s="232">
        <f>IF('[1]Tasa de Falla'!F37=0,"",'[1]Tasa de Falla'!F37)</f>
        <v>0.47</v>
      </c>
      <c r="G37" s="231">
        <f>IF('[2]Tasa de Falla'!GF37=0,"",'[2]Tasa de Falla'!GF37)</f>
      </c>
      <c r="H37" s="231">
        <f>IF('[2]Tasa de Falla'!GG37=0,"",'[2]Tasa de Falla'!GG37)</f>
      </c>
      <c r="I37" s="231">
        <f>IF('[2]Tasa de Falla'!GH37=0,"",'[2]Tasa de Falla'!GH37)</f>
      </c>
      <c r="J37" s="231">
        <f>IF('[2]Tasa de Falla'!GI37=0,"",'[2]Tasa de Falla'!GI37)</f>
      </c>
      <c r="K37" s="231">
        <f>IF('[2]Tasa de Falla'!GJ37=0,"",'[2]Tasa de Falla'!GJ37)</f>
      </c>
      <c r="L37" s="231">
        <f>IF('[2]Tasa de Falla'!GK37=0,"",'[2]Tasa de Falla'!GK37)</f>
      </c>
      <c r="M37" s="231">
        <f>IF('[2]Tasa de Falla'!GL37=0,"",'[2]Tasa de Falla'!GL37)</f>
      </c>
      <c r="N37" s="231">
        <f>IF('[2]Tasa de Falla'!GM37=0,"",'[2]Tasa de Falla'!GM37)</f>
      </c>
      <c r="O37" s="231">
        <f>IF('[2]Tasa de Falla'!GN37=0,"",'[2]Tasa de Falla'!GN37)</f>
      </c>
      <c r="P37" s="231">
        <f>IF('[2]Tasa de Falla'!GO37=0,"",'[2]Tasa de Falla'!GO37)</f>
      </c>
      <c r="Q37" s="231">
        <f>IF('[2]Tasa de Falla'!GP37=0,"",'[2]Tasa de Falla'!GP37)</f>
      </c>
      <c r="R37" s="231">
        <f>IF('[2]Tasa de Falla'!GQ37=0,"",'[2]Tasa de Falla'!GQ37)</f>
      </c>
      <c r="S37" s="226"/>
      <c r="T37" s="210"/>
    </row>
    <row r="38" spans="2:20" ht="18" customHeight="1">
      <c r="B38" s="205"/>
      <c r="C38" s="227">
        <f>IF('[1]Tasa de Falla'!C38=0,"",'[1]Tasa de Falla'!C38)</f>
        <v>31</v>
      </c>
      <c r="D38" s="228" t="str">
        <f>IF('[1]Tasa de Falla'!D38=0,"",'[1]Tasa de Falla'!D38)</f>
        <v>LAS HERAS - MINA SAN JOSE</v>
      </c>
      <c r="E38" s="228">
        <f>IF('[1]Tasa de Falla'!E38=0,"",'[1]Tasa de Falla'!E38)</f>
        <v>132</v>
      </c>
      <c r="F38" s="229">
        <f>IF('[1]Tasa de Falla'!F38=0,"",'[1]Tasa de Falla'!F38)</f>
        <v>128</v>
      </c>
      <c r="G38" s="228">
        <f>IF('[2]Tasa de Falla'!GF38=0,"",'[2]Tasa de Falla'!GF38)</f>
      </c>
      <c r="H38" s="228">
        <f>IF('[2]Tasa de Falla'!GG38=0,"",'[2]Tasa de Falla'!GG38)</f>
      </c>
      <c r="I38" s="228">
        <f>IF('[2]Tasa de Falla'!GH38=0,"",'[2]Tasa de Falla'!GH38)</f>
      </c>
      <c r="J38" s="228">
        <f>IF('[2]Tasa de Falla'!GI38=0,"",'[2]Tasa de Falla'!GI38)</f>
      </c>
      <c r="K38" s="228">
        <f>IF('[2]Tasa de Falla'!GJ38=0,"",'[2]Tasa de Falla'!GJ38)</f>
      </c>
      <c r="L38" s="228">
        <f>IF('[2]Tasa de Falla'!GK38=0,"",'[2]Tasa de Falla'!GK38)</f>
      </c>
      <c r="M38" s="228">
        <f>IF('[2]Tasa de Falla'!GL38=0,"",'[2]Tasa de Falla'!GL38)</f>
      </c>
      <c r="N38" s="228">
        <f>IF('[2]Tasa de Falla'!GM38=0,"",'[2]Tasa de Falla'!GM38)</f>
        <v>1</v>
      </c>
      <c r="O38" s="228">
        <f>IF('[2]Tasa de Falla'!GN38=0,"",'[2]Tasa de Falla'!GN38)</f>
      </c>
      <c r="P38" s="228">
        <f>IF('[2]Tasa de Falla'!GO38=0,"",'[2]Tasa de Falla'!GO38)</f>
      </c>
      <c r="Q38" s="228">
        <f>IF('[2]Tasa de Falla'!GP38=0,"",'[2]Tasa de Falla'!GP38)</f>
        <v>1</v>
      </c>
      <c r="R38" s="228">
        <f>IF('[2]Tasa de Falla'!GQ38=0,"",'[2]Tasa de Falla'!GQ38)</f>
      </c>
      <c r="S38" s="226"/>
      <c r="T38" s="210"/>
    </row>
    <row r="39" spans="2:20" ht="19.5" customHeight="1">
      <c r="B39" s="205"/>
      <c r="C39" s="230">
        <f>IF('[1]Tasa de Falla'!C39=0,"",'[1]Tasa de Falla'!C39)</f>
        <v>27</v>
      </c>
      <c r="D39" s="231" t="str">
        <f>IF('[1]Tasa de Falla'!D39=0,"",'[1]Tasa de Falla'!D39)</f>
        <v>PAMPA DEL CASTILLO - EL TORDILLO</v>
      </c>
      <c r="E39" s="231">
        <f>IF('[1]Tasa de Falla'!E39=0,"",'[1]Tasa de Falla'!E39)</f>
        <v>132</v>
      </c>
      <c r="F39" s="232">
        <f>IF('[1]Tasa de Falla'!F39=0,"",'[1]Tasa de Falla'!F39)</f>
        <v>8.9</v>
      </c>
      <c r="G39" s="231">
        <f>IF('[2]Tasa de Falla'!GF39=0,"",'[2]Tasa de Falla'!GF39)</f>
      </c>
      <c r="H39" s="231">
        <f>IF('[2]Tasa de Falla'!GG39=0,"",'[2]Tasa de Falla'!GG39)</f>
      </c>
      <c r="I39" s="231">
        <f>IF('[2]Tasa de Falla'!GH39=0,"",'[2]Tasa de Falla'!GH39)</f>
        <v>2</v>
      </c>
      <c r="J39" s="231">
        <f>IF('[2]Tasa de Falla'!GI39=0,"",'[2]Tasa de Falla'!GI39)</f>
      </c>
      <c r="K39" s="231">
        <f>IF('[2]Tasa de Falla'!GJ39=0,"",'[2]Tasa de Falla'!GJ39)</f>
      </c>
      <c r="L39" s="231">
        <f>IF('[2]Tasa de Falla'!GK39=0,"",'[2]Tasa de Falla'!GK39)</f>
      </c>
      <c r="M39" s="231">
        <f>IF('[2]Tasa de Falla'!GL39=0,"",'[2]Tasa de Falla'!GL39)</f>
      </c>
      <c r="N39" s="231">
        <f>IF('[2]Tasa de Falla'!GM39=0,"",'[2]Tasa de Falla'!GM39)</f>
      </c>
      <c r="O39" s="231">
        <f>IF('[2]Tasa de Falla'!GN39=0,"",'[2]Tasa de Falla'!GN39)</f>
      </c>
      <c r="P39" s="231">
        <f>IF('[2]Tasa de Falla'!GO39=0,"",'[2]Tasa de Falla'!GO39)</f>
      </c>
      <c r="Q39" s="231">
        <f>IF('[2]Tasa de Falla'!GP39=0,"",'[2]Tasa de Falla'!GP39)</f>
      </c>
      <c r="R39" s="231">
        <f>IF('[2]Tasa de Falla'!GQ39=0,"",'[2]Tasa de Falla'!GQ39)</f>
      </c>
      <c r="S39" s="226"/>
      <c r="T39" s="210"/>
    </row>
    <row r="40" spans="2:20" ht="16.5" customHeight="1">
      <c r="B40" s="205"/>
      <c r="C40" s="227">
        <f>IF('[1]Tasa de Falla'!C40=0,"",'[1]Tasa de Falla'!C40)</f>
        <v>28</v>
      </c>
      <c r="D40" s="228" t="str">
        <f>IF('[1]Tasa de Falla'!D40=0,"",'[1]Tasa de Falla'!D40)</f>
        <v>PLANTA ALUMINIO APPA - PUERTO MADRYN 3</v>
      </c>
      <c r="E40" s="228">
        <f>IF('[1]Tasa de Falla'!E40=0,"",'[1]Tasa de Falla'!E40)</f>
        <v>330</v>
      </c>
      <c r="F40" s="229">
        <f>IF('[1]Tasa de Falla'!F40=0,"",'[1]Tasa de Falla'!F40)</f>
        <v>4.85</v>
      </c>
      <c r="G40" s="228">
        <f>IF('[2]Tasa de Falla'!GF40=0,"",'[2]Tasa de Falla'!GF40)</f>
      </c>
      <c r="H40" s="228">
        <f>IF('[2]Tasa de Falla'!GG40=0,"",'[2]Tasa de Falla'!GG40)</f>
      </c>
      <c r="I40" s="228">
        <f>IF('[2]Tasa de Falla'!GH40=0,"",'[2]Tasa de Falla'!GH40)</f>
      </c>
      <c r="J40" s="228">
        <f>IF('[2]Tasa de Falla'!GI40=0,"",'[2]Tasa de Falla'!GI40)</f>
      </c>
      <c r="K40" s="228">
        <f>IF('[2]Tasa de Falla'!GJ40=0,"",'[2]Tasa de Falla'!GJ40)</f>
      </c>
      <c r="L40" s="228">
        <f>IF('[2]Tasa de Falla'!GK40=0,"",'[2]Tasa de Falla'!GK40)</f>
      </c>
      <c r="M40" s="228">
        <f>IF('[2]Tasa de Falla'!GL40=0,"",'[2]Tasa de Falla'!GL40)</f>
      </c>
      <c r="N40" s="228">
        <f>IF('[2]Tasa de Falla'!GM40=0,"",'[2]Tasa de Falla'!GM40)</f>
      </c>
      <c r="O40" s="228">
        <f>IF('[2]Tasa de Falla'!GN40=0,"",'[2]Tasa de Falla'!GN40)</f>
      </c>
      <c r="P40" s="228">
        <f>IF('[2]Tasa de Falla'!GO40=0,"",'[2]Tasa de Falla'!GO40)</f>
      </c>
      <c r="Q40" s="228">
        <f>IF('[2]Tasa de Falla'!GP40=0,"",'[2]Tasa de Falla'!GP40)</f>
      </c>
      <c r="R40" s="228">
        <f>IF('[2]Tasa de Falla'!GQ40=0,"",'[2]Tasa de Falla'!GQ40)</f>
      </c>
      <c r="S40" s="226"/>
      <c r="T40" s="210"/>
    </row>
    <row r="41" spans="2:20" ht="16.5" customHeight="1">
      <c r="B41" s="205"/>
      <c r="C41" s="230">
        <f>IF('[1]Tasa de Falla'!C41=0,"",'[1]Tasa de Falla'!C41)</f>
        <v>30</v>
      </c>
      <c r="D41" s="231" t="str">
        <f>IF('[1]Tasa de Falla'!D41=0,"",'[1]Tasa de Falla'!D41)</f>
        <v>TRELEW - RAWSON</v>
      </c>
      <c r="E41" s="231">
        <f>IF('[1]Tasa de Falla'!E41=0,"",'[1]Tasa de Falla'!E41)</f>
        <v>132</v>
      </c>
      <c r="F41" s="232">
        <f>IF('[1]Tasa de Falla'!F41=0,"",'[1]Tasa de Falla'!F41)</f>
        <v>21.8</v>
      </c>
      <c r="G41" s="231">
        <f>IF('[2]Tasa de Falla'!GF41=0,"",'[2]Tasa de Falla'!GF41)</f>
      </c>
      <c r="H41" s="231">
        <f>IF('[2]Tasa de Falla'!GG41=0,"",'[2]Tasa de Falla'!GG41)</f>
      </c>
      <c r="I41" s="231">
        <f>IF('[2]Tasa de Falla'!GH41=0,"",'[2]Tasa de Falla'!GH41)</f>
        <v>1</v>
      </c>
      <c r="J41" s="231">
        <f>IF('[2]Tasa de Falla'!GI41=0,"",'[2]Tasa de Falla'!GI41)</f>
        <v>2</v>
      </c>
      <c r="K41" s="231">
        <f>IF('[2]Tasa de Falla'!GJ41=0,"",'[2]Tasa de Falla'!GJ41)</f>
      </c>
      <c r="L41" s="231">
        <f>IF('[2]Tasa de Falla'!GK41=0,"",'[2]Tasa de Falla'!GK41)</f>
      </c>
      <c r="M41" s="231">
        <f>IF('[2]Tasa de Falla'!GL41=0,"",'[2]Tasa de Falla'!GL41)</f>
      </c>
      <c r="N41" s="231">
        <f>IF('[2]Tasa de Falla'!GM41=0,"",'[2]Tasa de Falla'!GM41)</f>
      </c>
      <c r="O41" s="231">
        <f>IF('[2]Tasa de Falla'!GN41=0,"",'[2]Tasa de Falla'!GN41)</f>
        <v>1</v>
      </c>
      <c r="P41" s="231">
        <f>IF('[2]Tasa de Falla'!GO41=0,"",'[2]Tasa de Falla'!GO41)</f>
      </c>
      <c r="Q41" s="231">
        <f>IF('[2]Tasa de Falla'!GP41=0,"",'[2]Tasa de Falla'!GP41)</f>
      </c>
      <c r="R41" s="231">
        <f>IF('[2]Tasa de Falla'!GQ41=0,"",'[2]Tasa de Falla'!GQ41)</f>
      </c>
      <c r="S41" s="226"/>
      <c r="T41" s="210"/>
    </row>
    <row r="42" spans="2:20" ht="16.5" customHeight="1">
      <c r="B42" s="205"/>
      <c r="C42" s="227">
        <f>IF('[1]Tasa de Falla'!C42=0,"",'[1]Tasa de Falla'!C42)</f>
        <v>37</v>
      </c>
      <c r="D42" s="228" t="str">
        <f>IF('[1]Tasa de Falla'!D42=0,"",'[1]Tasa de Falla'!D42)</f>
        <v>PICO TRUNCADO 1 - SANTA CRUZ NORTE     1</v>
      </c>
      <c r="E42" s="228">
        <f>IF('[1]Tasa de Falla'!E42=0,"",'[1]Tasa de Falla'!E42)</f>
        <v>132</v>
      </c>
      <c r="F42" s="229">
        <f>IF('[1]Tasa de Falla'!F42=0,"",'[1]Tasa de Falla'!F42)</f>
        <v>2.5</v>
      </c>
      <c r="G42" s="228">
        <f>IF('[2]Tasa de Falla'!GF42=0,"",'[2]Tasa de Falla'!GF42)</f>
      </c>
      <c r="H42" s="228">
        <f>IF('[2]Tasa de Falla'!GG42=0,"",'[2]Tasa de Falla'!GG42)</f>
      </c>
      <c r="I42" s="228">
        <f>IF('[2]Tasa de Falla'!GH42=0,"",'[2]Tasa de Falla'!GH42)</f>
      </c>
      <c r="J42" s="228">
        <f>IF('[2]Tasa de Falla'!GI42=0,"",'[2]Tasa de Falla'!GI42)</f>
      </c>
      <c r="K42" s="228">
        <f>IF('[2]Tasa de Falla'!GJ42=0,"",'[2]Tasa de Falla'!GJ42)</f>
      </c>
      <c r="L42" s="228">
        <f>IF('[2]Tasa de Falla'!GK42=0,"",'[2]Tasa de Falla'!GK42)</f>
      </c>
      <c r="M42" s="228">
        <f>IF('[2]Tasa de Falla'!GL42=0,"",'[2]Tasa de Falla'!GL42)</f>
      </c>
      <c r="N42" s="228">
        <f>IF('[2]Tasa de Falla'!GM42=0,"",'[2]Tasa de Falla'!GM42)</f>
      </c>
      <c r="O42" s="228">
        <f>IF('[2]Tasa de Falla'!GN42=0,"",'[2]Tasa de Falla'!GN42)</f>
      </c>
      <c r="P42" s="228">
        <f>IF('[2]Tasa de Falla'!GO42=0,"",'[2]Tasa de Falla'!GO42)</f>
      </c>
      <c r="Q42" s="228">
        <f>IF('[2]Tasa de Falla'!GP42=0,"",'[2]Tasa de Falla'!GP42)</f>
      </c>
      <c r="R42" s="228">
        <f>IF('[2]Tasa de Falla'!GQ42=0,"",'[2]Tasa de Falla'!GQ42)</f>
      </c>
      <c r="S42" s="226"/>
      <c r="T42" s="210"/>
    </row>
    <row r="43" spans="2:20" ht="15" customHeight="1">
      <c r="B43" s="205"/>
      <c r="C43" s="230">
        <f>IF('[1]Tasa de Falla'!C43=0,"",'[1]Tasa de Falla'!C43)</f>
        <v>38</v>
      </c>
      <c r="D43" s="231" t="str">
        <f>IF('[1]Tasa de Falla'!D43=0,"",'[1]Tasa de Falla'!D43)</f>
        <v>PICO TRUNCADO 1 - SANTA CRUZ NORTE     2</v>
      </c>
      <c r="E43" s="231">
        <f>IF('[1]Tasa de Falla'!E43=0,"",'[1]Tasa de Falla'!E43)</f>
        <v>132</v>
      </c>
      <c r="F43" s="232">
        <f>IF('[1]Tasa de Falla'!F43=0,"",'[1]Tasa de Falla'!F43)</f>
        <v>2.5</v>
      </c>
      <c r="G43" s="231">
        <f>IF('[2]Tasa de Falla'!GF43=0,"",'[2]Tasa de Falla'!GF43)</f>
      </c>
      <c r="H43" s="231">
        <f>IF('[2]Tasa de Falla'!GG43=0,"",'[2]Tasa de Falla'!GG43)</f>
      </c>
      <c r="I43" s="231">
        <f>IF('[2]Tasa de Falla'!GH43=0,"",'[2]Tasa de Falla'!GH43)</f>
      </c>
      <c r="J43" s="231">
        <f>IF('[2]Tasa de Falla'!GI43=0,"",'[2]Tasa de Falla'!GI43)</f>
      </c>
      <c r="K43" s="231">
        <f>IF('[2]Tasa de Falla'!GJ43=0,"",'[2]Tasa de Falla'!GJ43)</f>
      </c>
      <c r="L43" s="231">
        <f>IF('[2]Tasa de Falla'!GK43=0,"",'[2]Tasa de Falla'!GK43)</f>
      </c>
      <c r="M43" s="231">
        <f>IF('[2]Tasa de Falla'!GL43=0,"",'[2]Tasa de Falla'!GL43)</f>
      </c>
      <c r="N43" s="231">
        <f>IF('[2]Tasa de Falla'!GM43=0,"",'[2]Tasa de Falla'!GM43)</f>
      </c>
      <c r="O43" s="231">
        <f>IF('[2]Tasa de Falla'!GN43=0,"",'[2]Tasa de Falla'!GN43)</f>
      </c>
      <c r="P43" s="231">
        <f>IF('[2]Tasa de Falla'!GO43=0,"",'[2]Tasa de Falla'!GO43)</f>
      </c>
      <c r="Q43" s="231">
        <f>IF('[2]Tasa de Falla'!GP43=0,"",'[2]Tasa de Falla'!GP43)</f>
      </c>
      <c r="R43" s="231">
        <f>IF('[2]Tasa de Falla'!GQ43=0,"",'[2]Tasa de Falla'!GQ43)</f>
      </c>
      <c r="S43" s="226"/>
      <c r="T43" s="210"/>
    </row>
    <row r="44" spans="2:20" ht="15" customHeight="1">
      <c r="B44" s="205"/>
      <c r="C44" s="227">
        <f>IF('[1]Tasa de Falla'!C44=0,"",'[1]Tasa de Falla'!C44)</f>
        <v>39</v>
      </c>
      <c r="D44" s="228" t="str">
        <f>IF('[1]Tasa de Falla'!D44=0,"",'[1]Tasa de Falla'!D44)</f>
        <v>LAS HERAS - SANTA CRUZ NORTE</v>
      </c>
      <c r="E44" s="228">
        <f>IF('[1]Tasa de Falla'!E44=0,"",'[1]Tasa de Falla'!E44)</f>
        <v>132</v>
      </c>
      <c r="F44" s="229">
        <f>IF('[1]Tasa de Falla'!F44=0,"",'[1]Tasa de Falla'!F44)</f>
        <v>80</v>
      </c>
      <c r="G44" s="228">
        <f>IF('[2]Tasa de Falla'!GF44=0,"",'[2]Tasa de Falla'!GF44)</f>
      </c>
      <c r="H44" s="228">
        <f>IF('[2]Tasa de Falla'!GG44=0,"",'[2]Tasa de Falla'!GG44)</f>
      </c>
      <c r="I44" s="228">
        <f>IF('[2]Tasa de Falla'!GH44=0,"",'[2]Tasa de Falla'!GH44)</f>
      </c>
      <c r="J44" s="228">
        <f>IF('[2]Tasa de Falla'!GI44=0,"",'[2]Tasa de Falla'!GI44)</f>
      </c>
      <c r="K44" s="228">
        <f>IF('[2]Tasa de Falla'!GJ44=0,"",'[2]Tasa de Falla'!GJ44)</f>
      </c>
      <c r="L44" s="228">
        <f>IF('[2]Tasa de Falla'!GK44=0,"",'[2]Tasa de Falla'!GK44)</f>
      </c>
      <c r="M44" s="228">
        <f>IF('[2]Tasa de Falla'!GL44=0,"",'[2]Tasa de Falla'!GL44)</f>
      </c>
      <c r="N44" s="228">
        <f>IF('[2]Tasa de Falla'!GM44=0,"",'[2]Tasa de Falla'!GM44)</f>
      </c>
      <c r="O44" s="228">
        <f>IF('[2]Tasa de Falla'!GN44=0,"",'[2]Tasa de Falla'!GN44)</f>
      </c>
      <c r="P44" s="228">
        <f>IF('[2]Tasa de Falla'!GO44=0,"",'[2]Tasa de Falla'!GO44)</f>
      </c>
      <c r="Q44" s="228">
        <f>IF('[2]Tasa de Falla'!GP44=0,"",'[2]Tasa de Falla'!GP44)</f>
      </c>
      <c r="R44" s="228">
        <f>IF('[2]Tasa de Falla'!GQ44=0,"",'[2]Tasa de Falla'!GQ44)</f>
      </c>
      <c r="S44" s="226"/>
      <c r="T44" s="210"/>
    </row>
    <row r="45" spans="2:20" ht="15" customHeight="1">
      <c r="B45" s="205"/>
      <c r="C45" s="230">
        <f>IF('[1]Tasa de Falla'!C45=0,"",'[1]Tasa de Falla'!C45)</f>
      </c>
      <c r="D45" s="231">
        <f>IF('[1]Tasa de Falla'!D45=0,"",'[1]Tasa de Falla'!D45)</f>
      </c>
      <c r="E45" s="231">
        <f>IF('[1]Tasa de Falla'!E45=0,"",'[1]Tasa de Falla'!E45)</f>
      </c>
      <c r="F45" s="232">
        <f>IF('[1]Tasa de Falla'!F45=0,"",'[1]Tasa de Falla'!F45)</f>
      </c>
      <c r="G45" s="231">
        <f>IF('[2]Tasa de Falla'!GF45=0,"",'[2]Tasa de Falla'!GF45)</f>
      </c>
      <c r="H45" s="231">
        <f>IF('[2]Tasa de Falla'!GG45=0,"",'[2]Tasa de Falla'!GG45)</f>
      </c>
      <c r="I45" s="231">
        <f>IF('[2]Tasa de Falla'!GH45=0,"",'[2]Tasa de Falla'!GH45)</f>
      </c>
      <c r="J45" s="231">
        <f>IF('[2]Tasa de Falla'!GI45=0,"",'[2]Tasa de Falla'!GI45)</f>
      </c>
      <c r="K45" s="231">
        <f>IF('[2]Tasa de Falla'!GJ45=0,"",'[2]Tasa de Falla'!GJ45)</f>
      </c>
      <c r="L45" s="231">
        <f>IF('[2]Tasa de Falla'!GK45=0,"",'[2]Tasa de Falla'!GK45)</f>
      </c>
      <c r="M45" s="231">
        <f>IF('[2]Tasa de Falla'!GL45=0,"",'[2]Tasa de Falla'!GL45)</f>
      </c>
      <c r="N45" s="231">
        <f>IF('[2]Tasa de Falla'!GM45=0,"",'[2]Tasa de Falla'!GM45)</f>
      </c>
      <c r="O45" s="231">
        <f>IF('[2]Tasa de Falla'!GN45=0,"",'[2]Tasa de Falla'!GN45)</f>
      </c>
      <c r="P45" s="231">
        <f>IF('[2]Tasa de Falla'!GO45=0,"",'[2]Tasa de Falla'!GO45)</f>
      </c>
      <c r="Q45" s="231">
        <f>IF('[2]Tasa de Falla'!GP45=0,"",'[2]Tasa de Falla'!GP45)</f>
      </c>
      <c r="R45" s="231">
        <f>IF('[2]Tasa de Falla'!GQ45=0,"",'[2]Tasa de Falla'!GQ45)</f>
      </c>
      <c r="S45" s="226"/>
      <c r="T45" s="210"/>
    </row>
    <row r="46" spans="2:20" ht="15" customHeight="1">
      <c r="B46" s="205"/>
      <c r="C46" s="227">
        <f>IF('[1]Tasa de Falla'!C46=0,"",'[1]Tasa de Falla'!C46)</f>
        <v>19</v>
      </c>
      <c r="D46" s="228" t="str">
        <f>IF('[1]Tasa de Falla'!D46=0,"",'[1]Tasa de Falla'!D46)</f>
        <v>PUNTA COLORADA - SIERRA GRANDE</v>
      </c>
      <c r="E46" s="228">
        <f>IF('[1]Tasa de Falla'!E46=0,"",'[1]Tasa de Falla'!E46)</f>
        <v>132</v>
      </c>
      <c r="F46" s="229">
        <f>IF('[1]Tasa de Falla'!F46=0,"",'[1]Tasa de Falla'!F46)</f>
        <v>31</v>
      </c>
      <c r="G46" s="228">
        <f>IF('[2]Tasa de Falla'!GF46=0,"",'[2]Tasa de Falla'!GF46)</f>
      </c>
      <c r="H46" s="228">
        <f>IF('[2]Tasa de Falla'!GG46=0,"",'[2]Tasa de Falla'!GG46)</f>
      </c>
      <c r="I46" s="228">
        <f>IF('[2]Tasa de Falla'!GH46=0,"",'[2]Tasa de Falla'!GH46)</f>
      </c>
      <c r="J46" s="228">
        <f>IF('[2]Tasa de Falla'!GI46=0,"",'[2]Tasa de Falla'!GI46)</f>
      </c>
      <c r="K46" s="228">
        <f>IF('[2]Tasa de Falla'!GJ46=0,"",'[2]Tasa de Falla'!GJ46)</f>
      </c>
      <c r="L46" s="228">
        <f>IF('[2]Tasa de Falla'!GK46=0,"",'[2]Tasa de Falla'!GK46)</f>
      </c>
      <c r="M46" s="228">
        <f>IF('[2]Tasa de Falla'!GL46=0,"",'[2]Tasa de Falla'!GL46)</f>
      </c>
      <c r="N46" s="228">
        <f>IF('[2]Tasa de Falla'!GM46=0,"",'[2]Tasa de Falla'!GM46)</f>
      </c>
      <c r="O46" s="228">
        <f>IF('[2]Tasa de Falla'!GN46=0,"",'[2]Tasa de Falla'!GN46)</f>
      </c>
      <c r="P46" s="228">
        <f>IF('[2]Tasa de Falla'!GO46=0,"",'[2]Tasa de Falla'!GO46)</f>
      </c>
      <c r="Q46" s="228">
        <f>IF('[2]Tasa de Falla'!GP46=0,"",'[2]Tasa de Falla'!GP46)</f>
      </c>
      <c r="R46" s="228">
        <f>IF('[2]Tasa de Falla'!GQ46=0,"",'[2]Tasa de Falla'!GQ46)</f>
      </c>
      <c r="S46" s="226"/>
      <c r="T46" s="210"/>
    </row>
    <row r="47" spans="2:20" ht="15" customHeight="1">
      <c r="B47" s="205"/>
      <c r="C47" s="230">
        <f>IF('[1]Tasa de Falla'!C47=0,"",'[1]Tasa de Falla'!C47)</f>
        <v>20</v>
      </c>
      <c r="D47" s="231" t="str">
        <f>IF('[1]Tasa de Falla'!D47=0,"",'[1]Tasa de Falla'!D47)</f>
        <v>CARMEN DE PATAGONES - VIEDMA</v>
      </c>
      <c r="E47" s="231">
        <f>IF('[1]Tasa de Falla'!E47=0,"",'[1]Tasa de Falla'!E47)</f>
        <v>132</v>
      </c>
      <c r="F47" s="232">
        <f>IF('[1]Tasa de Falla'!F47=0,"",'[1]Tasa de Falla'!F47)</f>
        <v>7</v>
      </c>
      <c r="G47" s="231" t="str">
        <f>IF('[2]Tasa de Falla'!GF47=0,"",'[2]Tasa de Falla'!GF47)</f>
        <v>XXXX</v>
      </c>
      <c r="H47" s="231" t="str">
        <f>IF('[2]Tasa de Falla'!GG47=0,"",'[2]Tasa de Falla'!GG47)</f>
        <v>XXXX</v>
      </c>
      <c r="I47" s="231" t="str">
        <f>IF('[2]Tasa de Falla'!GH47=0,"",'[2]Tasa de Falla'!GH47)</f>
        <v>XXXX</v>
      </c>
      <c r="J47" s="231" t="str">
        <f>IF('[2]Tasa de Falla'!GI47=0,"",'[2]Tasa de Falla'!GI47)</f>
        <v>XXXX</v>
      </c>
      <c r="K47" s="231" t="str">
        <f>IF('[2]Tasa de Falla'!GJ47=0,"",'[2]Tasa de Falla'!GJ47)</f>
        <v>XXXX</v>
      </c>
      <c r="L47" s="231" t="str">
        <f>IF('[2]Tasa de Falla'!GK47=0,"",'[2]Tasa de Falla'!GK47)</f>
        <v>XXXX</v>
      </c>
      <c r="M47" s="231" t="str">
        <f>IF('[2]Tasa de Falla'!GL47=0,"",'[2]Tasa de Falla'!GL47)</f>
        <v>XXXX</v>
      </c>
      <c r="N47" s="231" t="str">
        <f>IF('[2]Tasa de Falla'!GM47=0,"",'[2]Tasa de Falla'!GM47)</f>
        <v>XXXX</v>
      </c>
      <c r="O47" s="231" t="str">
        <f>IF('[2]Tasa de Falla'!GN47=0,"",'[2]Tasa de Falla'!GN47)</f>
        <v>XXXX</v>
      </c>
      <c r="P47" s="231" t="str">
        <f>IF('[2]Tasa de Falla'!GO47=0,"",'[2]Tasa de Falla'!GO47)</f>
        <v>XXXX</v>
      </c>
      <c r="Q47" s="231" t="str">
        <f>IF('[2]Tasa de Falla'!GP47=0,"",'[2]Tasa de Falla'!GP47)</f>
        <v>XXXX</v>
      </c>
      <c r="R47" s="231" t="str">
        <f>IF('[2]Tasa de Falla'!GQ47=0,"",'[2]Tasa de Falla'!GQ47)</f>
        <v>XXXX</v>
      </c>
      <c r="S47" s="226"/>
      <c r="T47" s="210"/>
    </row>
    <row r="48" spans="2:20" ht="15" customHeight="1">
      <c r="B48" s="205"/>
      <c r="C48" s="227">
        <f>IF('[1]Tasa de Falla'!C48=0,"",'[1]Tasa de Falla'!C48)</f>
      </c>
      <c r="D48" s="228" t="str">
        <f>IF('[1]Tasa de Falla'!D48=0,"",'[1]Tasa de Falla'!D48)</f>
        <v>CARMEN DE PATAGONES - VIEDMA</v>
      </c>
      <c r="E48" s="228">
        <f>IF('[1]Tasa de Falla'!E48=0,"",'[1]Tasa de Falla'!E48)</f>
        <v>132</v>
      </c>
      <c r="F48" s="229">
        <f>IF('[1]Tasa de Falla'!F48=0,"",'[1]Tasa de Falla'!F48)</f>
        <v>4.4</v>
      </c>
      <c r="G48" s="228">
        <f>IF('[2]Tasa de Falla'!GF48=0,"",'[2]Tasa de Falla'!GF48)</f>
      </c>
      <c r="H48" s="228">
        <f>IF('[2]Tasa de Falla'!GG48=0,"",'[2]Tasa de Falla'!GG48)</f>
      </c>
      <c r="I48" s="228">
        <f>IF('[2]Tasa de Falla'!GH48=0,"",'[2]Tasa de Falla'!GH48)</f>
      </c>
      <c r="J48" s="228">
        <f>IF('[2]Tasa de Falla'!GI48=0,"",'[2]Tasa de Falla'!GI48)</f>
      </c>
      <c r="K48" s="228">
        <f>IF('[2]Tasa de Falla'!GJ48=0,"",'[2]Tasa de Falla'!GJ48)</f>
        <v>1</v>
      </c>
      <c r="L48" s="228">
        <f>IF('[2]Tasa de Falla'!GK48=0,"",'[2]Tasa de Falla'!GK48)</f>
      </c>
      <c r="M48" s="228">
        <f>IF('[2]Tasa de Falla'!GL48=0,"",'[2]Tasa de Falla'!GL48)</f>
      </c>
      <c r="N48" s="228">
        <f>IF('[2]Tasa de Falla'!GM48=0,"",'[2]Tasa de Falla'!GM48)</f>
      </c>
      <c r="O48" s="228">
        <f>IF('[2]Tasa de Falla'!GN48=0,"",'[2]Tasa de Falla'!GN48)</f>
      </c>
      <c r="P48" s="228">
        <f>IF('[2]Tasa de Falla'!GO48=0,"",'[2]Tasa de Falla'!GO48)</f>
      </c>
      <c r="Q48" s="228">
        <f>IF('[2]Tasa de Falla'!GP48=0,"",'[2]Tasa de Falla'!GP48)</f>
      </c>
      <c r="R48" s="228">
        <f>IF('[2]Tasa de Falla'!GQ48=0,"",'[2]Tasa de Falla'!GQ48)</f>
      </c>
      <c r="S48" s="226"/>
      <c r="T48" s="210"/>
    </row>
    <row r="49" spans="2:20" ht="15" customHeight="1">
      <c r="B49" s="205"/>
      <c r="C49" s="230">
        <f>IF('[1]Tasa de Falla'!C49=0,"",'[1]Tasa de Falla'!C49)</f>
        <v>21</v>
      </c>
      <c r="D49" s="231" t="str">
        <f>IF('[1]Tasa de Falla'!D49=0,"",'[1]Tasa de Falla'!D49)</f>
        <v>SAN ANTONIO OESTE - SIERRA GRANDE</v>
      </c>
      <c r="E49" s="231">
        <f>IF('[1]Tasa de Falla'!E49=0,"",'[1]Tasa de Falla'!E49)</f>
        <v>132</v>
      </c>
      <c r="F49" s="232">
        <f>IF('[1]Tasa de Falla'!F49=0,"",'[1]Tasa de Falla'!F49)</f>
        <v>110.3</v>
      </c>
      <c r="G49" s="231">
        <f>IF('[2]Tasa de Falla'!GF49=0,"",'[2]Tasa de Falla'!GF49)</f>
        <v>1</v>
      </c>
      <c r="H49" s="231">
        <f>IF('[2]Tasa de Falla'!GG49=0,"",'[2]Tasa de Falla'!GG49)</f>
      </c>
      <c r="I49" s="231">
        <f>IF('[2]Tasa de Falla'!GH49=0,"",'[2]Tasa de Falla'!GH49)</f>
      </c>
      <c r="J49" s="231">
        <f>IF('[2]Tasa de Falla'!GI49=0,"",'[2]Tasa de Falla'!GI49)</f>
      </c>
      <c r="K49" s="231">
        <f>IF('[2]Tasa de Falla'!GJ49=0,"",'[2]Tasa de Falla'!GJ49)</f>
      </c>
      <c r="L49" s="231">
        <f>IF('[2]Tasa de Falla'!GK49=0,"",'[2]Tasa de Falla'!GK49)</f>
      </c>
      <c r="M49" s="231">
        <f>IF('[2]Tasa de Falla'!GL49=0,"",'[2]Tasa de Falla'!GL49)</f>
      </c>
      <c r="N49" s="231">
        <f>IF('[2]Tasa de Falla'!GM49=0,"",'[2]Tasa de Falla'!GM49)</f>
      </c>
      <c r="O49" s="231">
        <f>IF('[2]Tasa de Falla'!GN49=0,"",'[2]Tasa de Falla'!GN49)</f>
      </c>
      <c r="P49" s="231">
        <f>IF('[2]Tasa de Falla'!GO49=0,"",'[2]Tasa de Falla'!GO49)</f>
        <v>1</v>
      </c>
      <c r="Q49" s="231">
        <f>IF('[2]Tasa de Falla'!GP49=0,"",'[2]Tasa de Falla'!GP49)</f>
      </c>
      <c r="R49" s="231">
        <f>IF('[2]Tasa de Falla'!GQ49=0,"",'[2]Tasa de Falla'!GQ49)</f>
      </c>
      <c r="S49" s="226"/>
      <c r="T49" s="210"/>
    </row>
    <row r="50" spans="2:20" ht="15" customHeight="1">
      <c r="B50" s="205"/>
      <c r="C50" s="227">
        <f>IF('[1]Tasa de Falla'!C50=0,"",'[1]Tasa de Falla'!C50)</f>
        <v>22</v>
      </c>
      <c r="D50" s="228" t="str">
        <f>IF('[1]Tasa de Falla'!D50=0,"",'[1]Tasa de Falla'!D50)</f>
        <v>SAN ANTONIO OESTE -VIEDMA</v>
      </c>
      <c r="E50" s="228">
        <f>IF('[1]Tasa de Falla'!E50=0,"",'[1]Tasa de Falla'!E50)</f>
        <v>132</v>
      </c>
      <c r="F50" s="229">
        <f>IF('[1]Tasa de Falla'!F50=0,"",'[1]Tasa de Falla'!F50)</f>
        <v>185.6</v>
      </c>
      <c r="G50" s="228">
        <f>IF('[2]Tasa de Falla'!GF50=0,"",'[2]Tasa de Falla'!GF50)</f>
        <v>1</v>
      </c>
      <c r="H50" s="228">
        <f>IF('[2]Tasa de Falla'!GG50=0,"",'[2]Tasa de Falla'!GG50)</f>
      </c>
      <c r="I50" s="228">
        <f>IF('[2]Tasa de Falla'!GH50=0,"",'[2]Tasa de Falla'!GH50)</f>
      </c>
      <c r="J50" s="228">
        <f>IF('[2]Tasa de Falla'!GI50=0,"",'[2]Tasa de Falla'!GI50)</f>
      </c>
      <c r="K50" s="228">
        <f>IF('[2]Tasa de Falla'!GJ50=0,"",'[2]Tasa de Falla'!GJ50)</f>
      </c>
      <c r="L50" s="228">
        <f>IF('[2]Tasa de Falla'!GK50=0,"",'[2]Tasa de Falla'!GK50)</f>
      </c>
      <c r="M50" s="228">
        <f>IF('[2]Tasa de Falla'!GL50=0,"",'[2]Tasa de Falla'!GL50)</f>
      </c>
      <c r="N50" s="228">
        <f>IF('[2]Tasa de Falla'!GM50=0,"",'[2]Tasa de Falla'!GM50)</f>
      </c>
      <c r="O50" s="228">
        <f>IF('[2]Tasa de Falla'!GN50=0,"",'[2]Tasa de Falla'!GN50)</f>
      </c>
      <c r="P50" s="228">
        <f>IF('[2]Tasa de Falla'!GO50=0,"",'[2]Tasa de Falla'!GO50)</f>
        <v>3</v>
      </c>
      <c r="Q50" s="228">
        <f>IF('[2]Tasa de Falla'!GP50=0,"",'[2]Tasa de Falla'!GP50)</f>
      </c>
      <c r="R50" s="228">
        <f>IF('[2]Tasa de Falla'!GQ50=0,"",'[2]Tasa de Falla'!GQ50)</f>
      </c>
      <c r="S50" s="226"/>
      <c r="T50" s="210"/>
    </row>
    <row r="51" spans="2:20" ht="19.5" customHeight="1">
      <c r="B51" s="205"/>
      <c r="C51" s="230">
        <f>IF('[1]Tasa de Falla'!C51=0,"",'[1]Tasa de Falla'!C51)</f>
        <v>32</v>
      </c>
      <c r="D51" s="231" t="str">
        <f>IF('[1]Tasa de Falla'!D51=0,"",'[1]Tasa de Falla'!D51)</f>
        <v>SAN ANTONIO ESTE - VIEDMA</v>
      </c>
      <c r="E51" s="231">
        <f>IF('[1]Tasa de Falla'!E51=0,"",'[1]Tasa de Falla'!E51)</f>
        <v>132</v>
      </c>
      <c r="F51" s="232">
        <f>IF('[1]Tasa de Falla'!F51=0,"",'[1]Tasa de Falla'!F51)</f>
        <v>162.6</v>
      </c>
      <c r="G51" s="231" t="str">
        <f>IF('[2]Tasa de Falla'!GF51=0,"",'[2]Tasa de Falla'!GF51)</f>
        <v>XXXX</v>
      </c>
      <c r="H51" s="231" t="str">
        <f>IF('[2]Tasa de Falla'!GG51=0,"",'[2]Tasa de Falla'!GG51)</f>
        <v>XXXX</v>
      </c>
      <c r="I51" s="231" t="str">
        <f>IF('[2]Tasa de Falla'!GH51=0,"",'[2]Tasa de Falla'!GH51)</f>
        <v>XXXX</v>
      </c>
      <c r="J51" s="231" t="str">
        <f>IF('[2]Tasa de Falla'!GI51=0,"",'[2]Tasa de Falla'!GI51)</f>
        <v>XXXX</v>
      </c>
      <c r="K51" s="231" t="str">
        <f>IF('[2]Tasa de Falla'!GJ51=0,"",'[2]Tasa de Falla'!GJ51)</f>
        <v>XXXX</v>
      </c>
      <c r="L51" s="231" t="str">
        <f>IF('[2]Tasa de Falla'!GK51=0,"",'[2]Tasa de Falla'!GK51)</f>
        <v>XXXX</v>
      </c>
      <c r="M51" s="231" t="str">
        <f>IF('[2]Tasa de Falla'!GL51=0,"",'[2]Tasa de Falla'!GL51)</f>
        <v>XXXX</v>
      </c>
      <c r="N51" s="231" t="str">
        <f>IF('[2]Tasa de Falla'!GM51=0,"",'[2]Tasa de Falla'!GM51)</f>
        <v>XXXX</v>
      </c>
      <c r="O51" s="231" t="str">
        <f>IF('[2]Tasa de Falla'!GN51=0,"",'[2]Tasa de Falla'!GN51)</f>
        <v>XXXX</v>
      </c>
      <c r="P51" s="231" t="str">
        <f>IF('[2]Tasa de Falla'!GO51=0,"",'[2]Tasa de Falla'!GO51)</f>
        <v>XXXX</v>
      </c>
      <c r="Q51" s="231" t="str">
        <f>IF('[2]Tasa de Falla'!GP51=0,"",'[2]Tasa de Falla'!GP51)</f>
        <v>XXXX</v>
      </c>
      <c r="R51" s="231" t="str">
        <f>IF('[2]Tasa de Falla'!GQ51=0,"",'[2]Tasa de Falla'!GQ51)</f>
        <v>XXXX</v>
      </c>
      <c r="S51" s="226"/>
      <c r="T51" s="210"/>
    </row>
    <row r="52" spans="2:20" ht="16.5" customHeight="1">
      <c r="B52" s="205"/>
      <c r="C52" s="227">
        <f>IF('[1]Tasa de Falla'!C52=0,"",'[1]Tasa de Falla'!C52)</f>
      </c>
      <c r="D52" s="228">
        <f>IF('[1]Tasa de Falla'!D52=0,"",'[1]Tasa de Falla'!D52)</f>
      </c>
      <c r="E52" s="228">
        <f>IF('[1]Tasa de Falla'!E52=0,"",'[1]Tasa de Falla'!E52)</f>
      </c>
      <c r="F52" s="229">
        <f>IF('[1]Tasa de Falla'!F52=0,"",'[1]Tasa de Falla'!F52)</f>
      </c>
      <c r="G52" s="228">
        <f>IF('[2]Tasa de Falla'!GF52=0,"",'[2]Tasa de Falla'!GF52)</f>
      </c>
      <c r="H52" s="228">
        <f>IF('[2]Tasa de Falla'!GG52=0,"",'[2]Tasa de Falla'!GG52)</f>
      </c>
      <c r="I52" s="228">
        <f>IF('[2]Tasa de Falla'!GH52=0,"",'[2]Tasa de Falla'!GH52)</f>
      </c>
      <c r="J52" s="228">
        <f>IF('[2]Tasa de Falla'!GI52=0,"",'[2]Tasa de Falla'!GI52)</f>
      </c>
      <c r="K52" s="228">
        <f>IF('[2]Tasa de Falla'!GJ52=0,"",'[2]Tasa de Falla'!GJ52)</f>
      </c>
      <c r="L52" s="228">
        <f>IF('[2]Tasa de Falla'!GK52=0,"",'[2]Tasa de Falla'!GK52)</f>
      </c>
      <c r="M52" s="228">
        <f>IF('[2]Tasa de Falla'!GL52=0,"",'[2]Tasa de Falla'!GL52)</f>
      </c>
      <c r="N52" s="228">
        <f>IF('[2]Tasa de Falla'!GM52=0,"",'[2]Tasa de Falla'!GM52)</f>
      </c>
      <c r="O52" s="228">
        <f>IF('[2]Tasa de Falla'!GN52=0,"",'[2]Tasa de Falla'!GN52)</f>
      </c>
      <c r="P52" s="228">
        <f>IF('[2]Tasa de Falla'!GO52=0,"",'[2]Tasa de Falla'!GO52)</f>
      </c>
      <c r="Q52" s="228">
        <f>IF('[2]Tasa de Falla'!GP52=0,"",'[2]Tasa de Falla'!GP52)</f>
      </c>
      <c r="R52" s="228">
        <f>IF('[2]Tasa de Falla'!GQ52=0,"",'[2]Tasa de Falla'!GQ52)</f>
      </c>
      <c r="S52" s="226"/>
      <c r="T52" s="210"/>
    </row>
    <row r="53" spans="2:20" ht="16.5" customHeight="1">
      <c r="B53" s="205"/>
      <c r="C53" s="230">
        <f>IF('[1]Tasa de Falla'!C53=0,"",'[1]Tasa de Falla'!C53)</f>
        <v>23</v>
      </c>
      <c r="D53" s="231" t="str">
        <f>IF('[1]Tasa de Falla'!D53=0,"",'[1]Tasa de Falla'!D53)</f>
        <v>PICO TRUNCADO I - PUERTO DESEADO</v>
      </c>
      <c r="E53" s="231">
        <f>IF('[1]Tasa de Falla'!E53=0,"",'[1]Tasa de Falla'!E53)</f>
        <v>132</v>
      </c>
      <c r="F53" s="232">
        <f>IF('[1]Tasa de Falla'!F53=0,"",'[1]Tasa de Falla'!F53)</f>
        <v>209</v>
      </c>
      <c r="G53" s="231" t="str">
        <f>IF('[2]Tasa de Falla'!GF53=0,"",'[2]Tasa de Falla'!GF53)</f>
        <v>XXXX</v>
      </c>
      <c r="H53" s="231" t="str">
        <f>IF('[2]Tasa de Falla'!GG53=0,"",'[2]Tasa de Falla'!GG53)</f>
        <v>XXXX</v>
      </c>
      <c r="I53" s="231" t="str">
        <f>IF('[2]Tasa de Falla'!GH53=0,"",'[2]Tasa de Falla'!GH53)</f>
        <v>XXXX</v>
      </c>
      <c r="J53" s="231" t="str">
        <f>IF('[2]Tasa de Falla'!GI53=0,"",'[2]Tasa de Falla'!GI53)</f>
        <v>XXXX</v>
      </c>
      <c r="K53" s="231" t="str">
        <f>IF('[2]Tasa de Falla'!GJ53=0,"",'[2]Tasa de Falla'!GJ53)</f>
        <v>XXXX</v>
      </c>
      <c r="L53" s="231" t="str">
        <f>IF('[2]Tasa de Falla'!GK53=0,"",'[2]Tasa de Falla'!GK53)</f>
        <v>XXXX</v>
      </c>
      <c r="M53" s="231" t="str">
        <f>IF('[2]Tasa de Falla'!GL53=0,"",'[2]Tasa de Falla'!GL53)</f>
        <v>XXXX</v>
      </c>
      <c r="N53" s="231" t="str">
        <f>IF('[2]Tasa de Falla'!GM53=0,"",'[2]Tasa de Falla'!GM53)</f>
        <v>XXXX</v>
      </c>
      <c r="O53" s="231" t="str">
        <f>IF('[2]Tasa de Falla'!GN53=0,"",'[2]Tasa de Falla'!GN53)</f>
        <v>XXXX</v>
      </c>
      <c r="P53" s="231" t="str">
        <f>IF('[2]Tasa de Falla'!GO53=0,"",'[2]Tasa de Falla'!GO53)</f>
        <v>XXXX</v>
      </c>
      <c r="Q53" s="231" t="str">
        <f>IF('[2]Tasa de Falla'!GP53=0,"",'[2]Tasa de Falla'!GP53)</f>
        <v>XXXX</v>
      </c>
      <c r="R53" s="231" t="str">
        <f>IF('[2]Tasa de Falla'!GQ53=0,"",'[2]Tasa de Falla'!GQ53)</f>
        <v>XXXX</v>
      </c>
      <c r="S53" s="226"/>
      <c r="T53" s="210"/>
    </row>
    <row r="54" spans="2:20" ht="16.5" customHeight="1">
      <c r="B54" s="205"/>
      <c r="C54" s="227">
        <f>IF('[1]Tasa de Falla'!C54=0,"",'[1]Tasa de Falla'!C54)</f>
        <v>35</v>
      </c>
      <c r="D54" s="228" t="str">
        <f>IF('[1]Tasa de Falla'!D54=0,"",'[1]Tasa de Falla'!D54)</f>
        <v>PICO TRUNCADO I - PTQ C.RIVADAVIA</v>
      </c>
      <c r="E54" s="228">
        <f>IF('[1]Tasa de Falla'!E54=0,"",'[1]Tasa de Falla'!E54)</f>
        <v>132</v>
      </c>
      <c r="F54" s="229">
        <f>IF('[1]Tasa de Falla'!F54=0,"",'[1]Tasa de Falla'!F54)</f>
        <v>1.5</v>
      </c>
      <c r="G54" s="228">
        <f>IF('[2]Tasa de Falla'!GF54=0,"",'[2]Tasa de Falla'!GF54)</f>
      </c>
      <c r="H54" s="228">
        <f>IF('[2]Tasa de Falla'!GG54=0,"",'[2]Tasa de Falla'!GG54)</f>
      </c>
      <c r="I54" s="228">
        <f>IF('[2]Tasa de Falla'!GH54=0,"",'[2]Tasa de Falla'!GH54)</f>
      </c>
      <c r="J54" s="228">
        <f>IF('[2]Tasa de Falla'!GI54=0,"",'[2]Tasa de Falla'!GI54)</f>
      </c>
      <c r="K54" s="228">
        <f>IF('[2]Tasa de Falla'!GJ54=0,"",'[2]Tasa de Falla'!GJ54)</f>
      </c>
      <c r="L54" s="228">
        <f>IF('[2]Tasa de Falla'!GK54=0,"",'[2]Tasa de Falla'!GK54)</f>
      </c>
      <c r="M54" s="228">
        <f>IF('[2]Tasa de Falla'!GL54=0,"",'[2]Tasa de Falla'!GL54)</f>
      </c>
      <c r="N54" s="228">
        <f>IF('[2]Tasa de Falla'!GM54=0,"",'[2]Tasa de Falla'!GM54)</f>
      </c>
      <c r="O54" s="228">
        <f>IF('[2]Tasa de Falla'!GN54=0,"",'[2]Tasa de Falla'!GN54)</f>
      </c>
      <c r="P54" s="228">
        <f>IF('[2]Tasa de Falla'!GO54=0,"",'[2]Tasa de Falla'!GO54)</f>
      </c>
      <c r="Q54" s="228">
        <f>IF('[2]Tasa de Falla'!GP54=0,"",'[2]Tasa de Falla'!GP54)</f>
      </c>
      <c r="R54" s="228">
        <f>IF('[2]Tasa de Falla'!GQ54=0,"",'[2]Tasa de Falla'!GQ54)</f>
      </c>
      <c r="S54" s="226"/>
      <c r="T54" s="210"/>
    </row>
    <row r="55" spans="2:20" ht="15" customHeight="1">
      <c r="B55" s="205"/>
      <c r="C55" s="230">
        <f>IF('[1]Tasa de Falla'!C55=0,"",'[1]Tasa de Falla'!C55)</f>
        <v>36</v>
      </c>
      <c r="D55" s="231" t="str">
        <f>IF('[1]Tasa de Falla'!D55=0,"",'[1]Tasa de Falla'!D55)</f>
        <v>PTQ C.RIVADAVIA - P.DESEADO</v>
      </c>
      <c r="E55" s="231">
        <f>IF('[1]Tasa de Falla'!E55=0,"",'[1]Tasa de Falla'!E55)</f>
        <v>132</v>
      </c>
      <c r="F55" s="232">
        <f>IF('[1]Tasa de Falla'!F55=0,"",'[1]Tasa de Falla'!F55)</f>
        <v>207.5</v>
      </c>
      <c r="G55" s="231">
        <f>IF('[2]Tasa de Falla'!GF55=0,"",'[2]Tasa de Falla'!GF55)</f>
      </c>
      <c r="H55" s="231">
        <f>IF('[2]Tasa de Falla'!GG55=0,"",'[2]Tasa de Falla'!GG55)</f>
      </c>
      <c r="I55" s="231">
        <f>IF('[2]Tasa de Falla'!GH55=0,"",'[2]Tasa de Falla'!GH55)</f>
      </c>
      <c r="J55" s="231">
        <f>IF('[2]Tasa de Falla'!GI55=0,"",'[2]Tasa de Falla'!GI55)</f>
      </c>
      <c r="K55" s="231">
        <f>IF('[2]Tasa de Falla'!GJ55=0,"",'[2]Tasa de Falla'!GJ55)</f>
      </c>
      <c r="L55" s="231">
        <f>IF('[2]Tasa de Falla'!GK55=0,"",'[2]Tasa de Falla'!GK55)</f>
      </c>
      <c r="M55" s="231">
        <f>IF('[2]Tasa de Falla'!GL55=0,"",'[2]Tasa de Falla'!GL55)</f>
      </c>
      <c r="N55" s="231">
        <f>IF('[2]Tasa de Falla'!GM55=0,"",'[2]Tasa de Falla'!GM55)</f>
      </c>
      <c r="O55" s="231">
        <f>IF('[2]Tasa de Falla'!GN55=0,"",'[2]Tasa de Falla'!GN55)</f>
      </c>
      <c r="P55" s="231">
        <f>IF('[2]Tasa de Falla'!GO55=0,"",'[2]Tasa de Falla'!GO55)</f>
      </c>
      <c r="Q55" s="231">
        <f>IF('[2]Tasa de Falla'!GP55=0,"",'[2]Tasa de Falla'!GP55)</f>
      </c>
      <c r="R55" s="231">
        <f>IF('[2]Tasa de Falla'!GQ55=0,"",'[2]Tasa de Falla'!GQ55)</f>
      </c>
      <c r="S55" s="226"/>
      <c r="T55" s="210"/>
    </row>
    <row r="56" spans="2:20" ht="15" customHeight="1">
      <c r="B56" s="205"/>
      <c r="C56" s="227">
        <f>IF('[1]Tasa de Falla'!C56=0,"",'[1]Tasa de Falla'!C56)</f>
      </c>
      <c r="D56" s="228">
        <f>IF('[1]Tasa de Falla'!D56=0,"",'[1]Tasa de Falla'!D56)</f>
      </c>
      <c r="E56" s="228">
        <f>IF('[1]Tasa de Falla'!E56=0,"",'[1]Tasa de Falla'!E56)</f>
      </c>
      <c r="F56" s="229">
        <f>IF('[1]Tasa de Falla'!F56=0,"",'[1]Tasa de Falla'!F56)</f>
      </c>
      <c r="G56" s="228">
        <f>IF('[2]Tasa de Falla'!GF56=0,"",'[2]Tasa de Falla'!GF56)</f>
      </c>
      <c r="H56" s="228">
        <f>IF('[2]Tasa de Falla'!GG56=0,"",'[2]Tasa de Falla'!GG56)</f>
      </c>
      <c r="I56" s="228">
        <f>IF('[2]Tasa de Falla'!GH56=0,"",'[2]Tasa de Falla'!GH56)</f>
      </c>
      <c r="J56" s="228">
        <f>IF('[2]Tasa de Falla'!GI56=0,"",'[2]Tasa de Falla'!GI56)</f>
      </c>
      <c r="K56" s="228">
        <f>IF('[2]Tasa de Falla'!GJ56=0,"",'[2]Tasa de Falla'!GJ56)</f>
      </c>
      <c r="L56" s="228">
        <f>IF('[2]Tasa de Falla'!GK56=0,"",'[2]Tasa de Falla'!GK56)</f>
      </c>
      <c r="M56" s="228">
        <f>IF('[2]Tasa de Falla'!GL56=0,"",'[2]Tasa de Falla'!GL56)</f>
      </c>
      <c r="N56" s="228">
        <f>IF('[2]Tasa de Falla'!GM56=0,"",'[2]Tasa de Falla'!GM56)</f>
      </c>
      <c r="O56" s="228">
        <f>IF('[2]Tasa de Falla'!GN56=0,"",'[2]Tasa de Falla'!GN56)</f>
      </c>
      <c r="P56" s="228">
        <f>IF('[2]Tasa de Falla'!GO56=0,"",'[2]Tasa de Falla'!GO56)</f>
      </c>
      <c r="Q56" s="228">
        <f>IF('[2]Tasa de Falla'!GP56=0,"",'[2]Tasa de Falla'!GP56)</f>
      </c>
      <c r="R56" s="228">
        <f>IF('[2]Tasa de Falla'!GQ56=0,"",'[2]Tasa de Falla'!GQ56)</f>
      </c>
      <c r="S56" s="226"/>
      <c r="T56" s="210"/>
    </row>
    <row r="57" spans="2:20" ht="15" customHeight="1">
      <c r="B57" s="205"/>
      <c r="C57" s="230">
        <f>IF('[1]Tasa de Falla'!C57=0,"",'[1]Tasa de Falla'!C57)</f>
        <v>24</v>
      </c>
      <c r="D57" s="231" t="str">
        <f>IF('[1]Tasa de Falla'!D57=0,"",'[1]Tasa de Falla'!D57)</f>
        <v>E.T. PATAGONIA - PAMPA DEL CASTILLO</v>
      </c>
      <c r="E57" s="231">
        <f>IF('[1]Tasa de Falla'!E57=0,"",'[1]Tasa de Falla'!E57)</f>
        <v>132</v>
      </c>
      <c r="F57" s="232">
        <f>IF('[1]Tasa de Falla'!F57=0,"",'[1]Tasa de Falla'!F57)</f>
        <v>42.6</v>
      </c>
      <c r="G57" s="231" t="str">
        <f>IF('[2]Tasa de Falla'!GF57=0,"",'[2]Tasa de Falla'!GF57)</f>
        <v>XXXX</v>
      </c>
      <c r="H57" s="231" t="str">
        <f>IF('[2]Tasa de Falla'!GG57=0,"",'[2]Tasa de Falla'!GG57)</f>
        <v>XXXX</v>
      </c>
      <c r="I57" s="231" t="str">
        <f>IF('[2]Tasa de Falla'!GH57=0,"",'[2]Tasa de Falla'!GH57)</f>
        <v>XXXX</v>
      </c>
      <c r="J57" s="231" t="str">
        <f>IF('[2]Tasa de Falla'!GI57=0,"",'[2]Tasa de Falla'!GI57)</f>
        <v>XXXX</v>
      </c>
      <c r="K57" s="231" t="str">
        <f>IF('[2]Tasa de Falla'!GJ57=0,"",'[2]Tasa de Falla'!GJ57)</f>
        <v>XXXX</v>
      </c>
      <c r="L57" s="231" t="str">
        <f>IF('[2]Tasa de Falla'!GK57=0,"",'[2]Tasa de Falla'!GK57)</f>
        <v>XXXX</v>
      </c>
      <c r="M57" s="231" t="str">
        <f>IF('[2]Tasa de Falla'!GL57=0,"",'[2]Tasa de Falla'!GL57)</f>
        <v>XXXX</v>
      </c>
      <c r="N57" s="231" t="str">
        <f>IF('[2]Tasa de Falla'!GM57=0,"",'[2]Tasa de Falla'!GM57)</f>
        <v>XXXX</v>
      </c>
      <c r="O57" s="231" t="str">
        <f>IF('[2]Tasa de Falla'!GN57=0,"",'[2]Tasa de Falla'!GN57)</f>
        <v>XXXX</v>
      </c>
      <c r="P57" s="231" t="str">
        <f>IF('[2]Tasa de Falla'!GO57=0,"",'[2]Tasa de Falla'!GO57)</f>
        <v>XXXX</v>
      </c>
      <c r="Q57" s="231" t="str">
        <f>IF('[2]Tasa de Falla'!GP57=0,"",'[2]Tasa de Falla'!GP57)</f>
        <v>XXXX</v>
      </c>
      <c r="R57" s="231" t="str">
        <f>IF('[2]Tasa de Falla'!GQ57=0,"",'[2]Tasa de Falla'!GQ57)</f>
        <v>XXXX</v>
      </c>
      <c r="S57" s="226"/>
      <c r="T57" s="210"/>
    </row>
    <row r="58" spans="2:20" ht="15" customHeight="1">
      <c r="B58" s="205"/>
      <c r="C58" s="227">
        <f>IF('[1]Tasa de Falla'!C58=0,"",'[1]Tasa de Falla'!C58)</f>
        <v>25</v>
      </c>
      <c r="D58" s="228" t="str">
        <f>IF('[1]Tasa de Falla'!D58=0,"",'[1]Tasa de Falla'!D58)</f>
        <v>PAMPA DEL CASTILLO - VALLE HERMOSO</v>
      </c>
      <c r="E58" s="228">
        <f>IF('[1]Tasa de Falla'!E58=0,"",'[1]Tasa de Falla'!E58)</f>
        <v>132</v>
      </c>
      <c r="F58" s="229">
        <f>IF('[1]Tasa de Falla'!F58=0,"",'[1]Tasa de Falla'!F58)</f>
        <v>33.6</v>
      </c>
      <c r="G58" s="228">
        <f>IF('[2]Tasa de Falla'!GF58=0,"",'[2]Tasa de Falla'!GF58)</f>
      </c>
      <c r="H58" s="228">
        <f>IF('[2]Tasa de Falla'!GG58=0,"",'[2]Tasa de Falla'!GG58)</f>
      </c>
      <c r="I58" s="228">
        <f>IF('[2]Tasa de Falla'!GH58=0,"",'[2]Tasa de Falla'!GH58)</f>
      </c>
      <c r="J58" s="228">
        <f>IF('[2]Tasa de Falla'!GI58=0,"",'[2]Tasa de Falla'!GI58)</f>
      </c>
      <c r="K58" s="228">
        <f>IF('[2]Tasa de Falla'!GJ58=0,"",'[2]Tasa de Falla'!GJ58)</f>
      </c>
      <c r="L58" s="228">
        <f>IF('[2]Tasa de Falla'!GK58=0,"",'[2]Tasa de Falla'!GK58)</f>
      </c>
      <c r="M58" s="228">
        <f>IF('[2]Tasa de Falla'!GL58=0,"",'[2]Tasa de Falla'!GL58)</f>
      </c>
      <c r="N58" s="228">
        <f>IF('[2]Tasa de Falla'!GM58=0,"",'[2]Tasa de Falla'!GM58)</f>
        <v>1</v>
      </c>
      <c r="O58" s="228">
        <f>IF('[2]Tasa de Falla'!GN58=0,"",'[2]Tasa de Falla'!GN58)</f>
      </c>
      <c r="P58" s="228">
        <f>IF('[2]Tasa de Falla'!GO58=0,"",'[2]Tasa de Falla'!GO58)</f>
      </c>
      <c r="Q58" s="228">
        <f>IF('[2]Tasa de Falla'!GP58=0,"",'[2]Tasa de Falla'!GP58)</f>
      </c>
      <c r="R58" s="228">
        <f>IF('[2]Tasa de Falla'!GQ58=0,"",'[2]Tasa de Falla'!GQ58)</f>
      </c>
      <c r="S58" s="226"/>
      <c r="T58" s="210"/>
    </row>
    <row r="59" spans="2:20" ht="15" customHeight="1">
      <c r="B59" s="205"/>
      <c r="C59" s="230">
        <f>IF('[1]Tasa de Falla'!C59=0,"",'[1]Tasa de Falla'!C59)</f>
        <v>26</v>
      </c>
      <c r="D59" s="231" t="str">
        <f>IF('[1]Tasa de Falla'!D59=0,"",'[1]Tasa de Falla'!D59)</f>
        <v>VALLE HERMOSO - CERRO NEGRO</v>
      </c>
      <c r="E59" s="231">
        <f>IF('[1]Tasa de Falla'!E59=0,"",'[1]Tasa de Falla'!E59)</f>
        <v>132</v>
      </c>
      <c r="F59" s="232">
        <f>IF('[1]Tasa de Falla'!F59=0,"",'[1]Tasa de Falla'!F59)</f>
        <v>41</v>
      </c>
      <c r="G59" s="231">
        <f>IF('[2]Tasa de Falla'!GF59=0,"",'[2]Tasa de Falla'!GF59)</f>
      </c>
      <c r="H59" s="231">
        <f>IF('[2]Tasa de Falla'!GG59=0,"",'[2]Tasa de Falla'!GG59)</f>
      </c>
      <c r="I59" s="231">
        <f>IF('[2]Tasa de Falla'!GH59=0,"",'[2]Tasa de Falla'!GH59)</f>
      </c>
      <c r="J59" s="231">
        <f>IF('[2]Tasa de Falla'!GI59=0,"",'[2]Tasa de Falla'!GI59)</f>
      </c>
      <c r="K59" s="231">
        <f>IF('[2]Tasa de Falla'!GJ59=0,"",'[2]Tasa de Falla'!GJ59)</f>
      </c>
      <c r="L59" s="231">
        <f>IF('[2]Tasa de Falla'!GK59=0,"",'[2]Tasa de Falla'!GK59)</f>
      </c>
      <c r="M59" s="231">
        <f>IF('[2]Tasa de Falla'!GL59=0,"",'[2]Tasa de Falla'!GL59)</f>
      </c>
      <c r="N59" s="231">
        <f>IF('[2]Tasa de Falla'!GM59=0,"",'[2]Tasa de Falla'!GM59)</f>
      </c>
      <c r="O59" s="231">
        <f>IF('[2]Tasa de Falla'!GN59=0,"",'[2]Tasa de Falla'!GN59)</f>
      </c>
      <c r="P59" s="231">
        <f>IF('[2]Tasa de Falla'!GO59=0,"",'[2]Tasa de Falla'!GO59)</f>
      </c>
      <c r="Q59" s="231">
        <f>IF('[2]Tasa de Falla'!GP59=0,"",'[2]Tasa de Falla'!GP59)</f>
      </c>
      <c r="R59" s="231">
        <f>IF('[2]Tasa de Falla'!GQ59=0,"",'[2]Tasa de Falla'!GQ59)</f>
      </c>
      <c r="S59" s="226"/>
      <c r="T59" s="210"/>
    </row>
    <row r="60" spans="2:20" ht="15" customHeight="1">
      <c r="B60" s="205"/>
      <c r="C60" s="227">
        <f>IF('[1]Tasa de Falla'!C60=0,"",'[1]Tasa de Falla'!C60)</f>
        <v>33</v>
      </c>
      <c r="D60" s="228" t="str">
        <f>IF('[1]Tasa de Falla'!D60=0,"",'[1]Tasa de Falla'!D60)</f>
        <v>E.T. PATAGONIA - DIADEMA</v>
      </c>
      <c r="E60" s="228">
        <f>IF('[1]Tasa de Falla'!E60=0,"",'[1]Tasa de Falla'!E60)</f>
        <v>132</v>
      </c>
      <c r="F60" s="229">
        <f>IF('[1]Tasa de Falla'!F60=0,"",'[1]Tasa de Falla'!F60)</f>
        <v>15</v>
      </c>
      <c r="G60" s="228">
        <f>IF('[2]Tasa de Falla'!GF60=0,"",'[2]Tasa de Falla'!GF60)</f>
      </c>
      <c r="H60" s="228">
        <f>IF('[2]Tasa de Falla'!GG60=0,"",'[2]Tasa de Falla'!GG60)</f>
      </c>
      <c r="I60" s="228">
        <f>IF('[2]Tasa de Falla'!GH60=0,"",'[2]Tasa de Falla'!GH60)</f>
      </c>
      <c r="J60" s="228">
        <f>IF('[2]Tasa de Falla'!GI60=0,"",'[2]Tasa de Falla'!GI60)</f>
      </c>
      <c r="K60" s="228">
        <f>IF('[2]Tasa de Falla'!GJ60=0,"",'[2]Tasa de Falla'!GJ60)</f>
      </c>
      <c r="L60" s="228">
        <f>IF('[2]Tasa de Falla'!GK60=0,"",'[2]Tasa de Falla'!GK60)</f>
      </c>
      <c r="M60" s="228">
        <f>IF('[2]Tasa de Falla'!GL60=0,"",'[2]Tasa de Falla'!GL60)</f>
      </c>
      <c r="N60" s="228">
        <f>IF('[2]Tasa de Falla'!GM60=0,"",'[2]Tasa de Falla'!GM60)</f>
      </c>
      <c r="O60" s="228">
        <f>IF('[2]Tasa de Falla'!GN60=0,"",'[2]Tasa de Falla'!GN60)</f>
      </c>
      <c r="P60" s="228">
        <f>IF('[2]Tasa de Falla'!GO60=0,"",'[2]Tasa de Falla'!GO60)</f>
      </c>
      <c r="Q60" s="228">
        <f>IF('[2]Tasa de Falla'!GP60=0,"",'[2]Tasa de Falla'!GP60)</f>
      </c>
      <c r="R60" s="228">
        <f>IF('[2]Tasa de Falla'!GQ60=0,"",'[2]Tasa de Falla'!GQ60)</f>
      </c>
      <c r="S60" s="226"/>
      <c r="T60" s="210"/>
    </row>
    <row r="61" spans="2:20" ht="15" customHeight="1">
      <c r="B61" s="205"/>
      <c r="C61" s="230">
        <f>IF('[1]Tasa de Falla'!C61=0,"",'[1]Tasa de Falla'!C61)</f>
        <v>34</v>
      </c>
      <c r="D61" s="231" t="str">
        <f>IF('[1]Tasa de Falla'!D61=0,"",'[1]Tasa de Falla'!D61)</f>
        <v>DIADEMA - PAMAPA DEL CASTILLO</v>
      </c>
      <c r="E61" s="231">
        <f>IF('[1]Tasa de Falla'!E61=0,"",'[1]Tasa de Falla'!E61)</f>
        <v>132</v>
      </c>
      <c r="F61" s="232">
        <f>IF('[1]Tasa de Falla'!F61=0,"",'[1]Tasa de Falla'!F61)</f>
        <v>27.6</v>
      </c>
      <c r="G61" s="231">
        <f>IF('[2]Tasa de Falla'!GF61=0,"",'[2]Tasa de Falla'!GF61)</f>
      </c>
      <c r="H61" s="231">
        <f>IF('[2]Tasa de Falla'!GG61=0,"",'[2]Tasa de Falla'!GG61)</f>
        <v>1</v>
      </c>
      <c r="I61" s="231">
        <f>IF('[2]Tasa de Falla'!GH61=0,"",'[2]Tasa de Falla'!GH61)</f>
      </c>
      <c r="J61" s="231">
        <f>IF('[2]Tasa de Falla'!GI61=0,"",'[2]Tasa de Falla'!GI61)</f>
      </c>
      <c r="K61" s="231">
        <f>IF('[2]Tasa de Falla'!GJ61=0,"",'[2]Tasa de Falla'!GJ61)</f>
      </c>
      <c r="L61" s="231">
        <f>IF('[2]Tasa de Falla'!GK61=0,"",'[2]Tasa de Falla'!GK61)</f>
      </c>
      <c r="M61" s="231">
        <f>IF('[2]Tasa de Falla'!GL61=0,"",'[2]Tasa de Falla'!GL61)</f>
      </c>
      <c r="N61" s="231">
        <f>IF('[2]Tasa de Falla'!GM61=0,"",'[2]Tasa de Falla'!GM61)</f>
        <v>2</v>
      </c>
      <c r="O61" s="231">
        <f>IF('[2]Tasa de Falla'!GN61=0,"",'[2]Tasa de Falla'!GN61)</f>
      </c>
      <c r="P61" s="231">
        <f>IF('[2]Tasa de Falla'!GO61=0,"",'[2]Tasa de Falla'!GO61)</f>
      </c>
      <c r="Q61" s="231">
        <f>IF('[2]Tasa de Falla'!GP61=0,"",'[2]Tasa de Falla'!GP61)</f>
      </c>
      <c r="R61" s="231">
        <f>IF('[2]Tasa de Falla'!GQ61=0,"",'[2]Tasa de Falla'!GQ61)</f>
      </c>
      <c r="S61" s="226"/>
      <c r="T61" s="210"/>
    </row>
    <row r="62" spans="2:20" ht="15" customHeight="1">
      <c r="B62" s="205"/>
      <c r="C62" s="227">
        <f>IF('[1]Tasa de Falla'!C62=0,"",'[1]Tasa de Falla'!C62)</f>
        <v>29</v>
      </c>
      <c r="D62" s="228" t="str">
        <f>IF('[1]Tasa de Falla'!D62=0,"",'[1]Tasa de Falla'!D62)</f>
        <v>ESQUEL-EL COHIUE</v>
      </c>
      <c r="E62" s="228">
        <f>IF('[1]Tasa de Falla'!E62=0,"",'[1]Tasa de Falla'!E62)</f>
        <v>132</v>
      </c>
      <c r="F62" s="229">
        <f>IF('[1]Tasa de Falla'!F62=0,"",'[1]Tasa de Falla'!F62)</f>
        <v>127.98</v>
      </c>
      <c r="G62" s="228">
        <f>IF('[2]Tasa de Falla'!GF62=0,"",'[2]Tasa de Falla'!GF62)</f>
      </c>
      <c r="H62" s="228">
        <f>IF('[2]Tasa de Falla'!GG62=0,"",'[2]Tasa de Falla'!GG62)</f>
      </c>
      <c r="I62" s="228">
        <f>IF('[2]Tasa de Falla'!GH62=0,"",'[2]Tasa de Falla'!GH62)</f>
      </c>
      <c r="J62" s="228">
        <f>IF('[2]Tasa de Falla'!GI62=0,"",'[2]Tasa de Falla'!GI62)</f>
      </c>
      <c r="K62" s="228">
        <f>IF('[2]Tasa de Falla'!GJ62=0,"",'[2]Tasa de Falla'!GJ62)</f>
      </c>
      <c r="L62" s="228">
        <f>IF('[2]Tasa de Falla'!GK62=0,"",'[2]Tasa de Falla'!GK62)</f>
      </c>
      <c r="M62" s="228">
        <f>IF('[2]Tasa de Falla'!GL62=0,"",'[2]Tasa de Falla'!GL62)</f>
      </c>
      <c r="N62" s="228">
        <f>IF('[2]Tasa de Falla'!GM62=0,"",'[2]Tasa de Falla'!GM62)</f>
      </c>
      <c r="O62" s="228">
        <f>IF('[2]Tasa de Falla'!GN62=0,"",'[2]Tasa de Falla'!GN62)</f>
        <v>1</v>
      </c>
      <c r="P62" s="228">
        <f>IF('[2]Tasa de Falla'!GO62=0,"",'[2]Tasa de Falla'!GO62)</f>
      </c>
      <c r="Q62" s="228">
        <f>IF('[2]Tasa de Falla'!GP62=0,"",'[2]Tasa de Falla'!GP62)</f>
      </c>
      <c r="R62" s="228">
        <f>IF('[2]Tasa de Falla'!GQ62=0,"",'[2]Tasa de Falla'!GQ62)</f>
      </c>
      <c r="S62" s="226"/>
      <c r="T62" s="210"/>
    </row>
    <row r="63" spans="2:20" ht="15" customHeight="1" thickBot="1">
      <c r="B63" s="205"/>
      <c r="C63" s="233"/>
      <c r="D63" s="234"/>
      <c r="E63" s="235"/>
      <c r="F63" s="236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26"/>
      <c r="T63" s="210"/>
    </row>
    <row r="64" spans="2:20" ht="15" customHeight="1" thickBot="1" thickTop="1">
      <c r="B64" s="205"/>
      <c r="C64" s="237"/>
      <c r="D64" s="238"/>
      <c r="E64" s="239" t="s">
        <v>69</v>
      </c>
      <c r="F64" s="240">
        <f>SUM($F$17:$F$62)-SUMIF(R$17:R$62,"XXXX",$F$17:$F$62)</f>
        <v>2989.9399999999996</v>
      </c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26"/>
      <c r="T64" s="210"/>
    </row>
    <row r="65" spans="2:20" ht="15" customHeight="1" thickBot="1" thickTop="1">
      <c r="B65" s="205"/>
      <c r="C65" s="242"/>
      <c r="D65" s="243"/>
      <c r="E65" s="244"/>
      <c r="F65" s="245" t="s">
        <v>70</v>
      </c>
      <c r="G65" s="246">
        <f aca="true" t="shared" si="0" ref="G65:R65">SUM(G17:G63)</f>
        <v>3</v>
      </c>
      <c r="H65" s="246">
        <f t="shared" si="0"/>
        <v>1</v>
      </c>
      <c r="I65" s="246">
        <f t="shared" si="0"/>
        <v>4</v>
      </c>
      <c r="J65" s="246">
        <f t="shared" si="0"/>
        <v>4</v>
      </c>
      <c r="K65" s="246">
        <f t="shared" si="0"/>
        <v>1</v>
      </c>
      <c r="L65" s="246">
        <f t="shared" si="0"/>
        <v>1</v>
      </c>
      <c r="M65" s="246">
        <f t="shared" si="0"/>
        <v>1</v>
      </c>
      <c r="N65" s="246">
        <f t="shared" si="0"/>
        <v>7</v>
      </c>
      <c r="O65" s="246">
        <f t="shared" si="0"/>
        <v>5</v>
      </c>
      <c r="P65" s="246">
        <f t="shared" si="0"/>
        <v>6</v>
      </c>
      <c r="Q65" s="246">
        <f t="shared" si="0"/>
        <v>2</v>
      </c>
      <c r="R65" s="246">
        <f t="shared" si="0"/>
        <v>1</v>
      </c>
      <c r="S65" s="247"/>
      <c r="T65" s="210"/>
    </row>
    <row r="66" spans="2:20" ht="17.25" thickBot="1" thickTop="1">
      <c r="B66" s="205"/>
      <c r="C66" s="244"/>
      <c r="D66" s="244"/>
      <c r="E66" s="242"/>
      <c r="F66" s="248" t="s">
        <v>71</v>
      </c>
      <c r="G66" s="268">
        <f>'[2]Tasa de Falla'!GF72</f>
        <v>1.61</v>
      </c>
      <c r="H66" s="268">
        <f>'[2]Tasa de Falla'!GG72</f>
        <v>1.4</v>
      </c>
      <c r="I66" s="268">
        <f>'[2]Tasa de Falla'!GH72</f>
        <v>1.37</v>
      </c>
      <c r="J66" s="268">
        <f>'[2]Tasa de Falla'!GI72</f>
        <v>1.4</v>
      </c>
      <c r="K66" s="268">
        <f>'[2]Tasa de Falla'!GJ72</f>
        <v>1.14</v>
      </c>
      <c r="L66" s="268">
        <f>'[2]Tasa de Falla'!GK72</f>
        <v>1.17</v>
      </c>
      <c r="M66" s="268">
        <f>'[2]Tasa de Falla'!GL72</f>
        <v>1.07</v>
      </c>
      <c r="N66" s="268">
        <f>'[2]Tasa de Falla'!GM72</f>
        <v>0.84</v>
      </c>
      <c r="O66" s="268">
        <f>'[2]Tasa de Falla'!GN72</f>
        <v>0.94</v>
      </c>
      <c r="P66" s="268">
        <f>'[2]Tasa de Falla'!GO72</f>
        <v>1.04</v>
      </c>
      <c r="Q66" s="268">
        <f>'[2]Tasa de Falla'!GP72</f>
        <v>1.24</v>
      </c>
      <c r="R66" s="268">
        <f>'[2]Tasa de Falla'!GQ72</f>
        <v>1.27</v>
      </c>
      <c r="S66" s="268">
        <f>SUM(G65:R65)/F64*100</f>
        <v>1.204037539214834</v>
      </c>
      <c r="T66" s="210"/>
    </row>
    <row r="67" spans="2:20" ht="18.75" customHeight="1" thickBot="1" thickTop="1">
      <c r="B67" s="205"/>
      <c r="C67" s="249" t="s">
        <v>72</v>
      </c>
      <c r="D67" s="242" t="s">
        <v>73</v>
      </c>
      <c r="E67" s="250"/>
      <c r="F67" s="251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3"/>
    </row>
    <row r="68" spans="2:20" ht="17.25" thickBot="1" thickTop="1">
      <c r="B68" s="254"/>
      <c r="C68" s="255"/>
      <c r="D68" s="256" t="s">
        <v>74</v>
      </c>
      <c r="H68" s="257" t="s">
        <v>75</v>
      </c>
      <c r="I68" s="258"/>
      <c r="J68" s="259">
        <f>S66</f>
        <v>1.204037539214834</v>
      </c>
      <c r="K68" s="260" t="s">
        <v>76</v>
      </c>
      <c r="L68" s="260"/>
      <c r="M68" s="261"/>
      <c r="N68" s="256"/>
      <c r="O68" s="256"/>
      <c r="P68" s="256"/>
      <c r="Q68" s="256"/>
      <c r="R68" s="256"/>
      <c r="S68" s="256"/>
      <c r="T68" s="210"/>
    </row>
    <row r="69" spans="2:20" ht="18.75" customHeight="1" thickBot="1">
      <c r="B69" s="262"/>
      <c r="C69" s="263"/>
      <c r="D69" s="264"/>
      <c r="E69" s="264"/>
      <c r="F69" s="265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7"/>
    </row>
    <row r="70" ht="13.5" thickTop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41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2016-04-04T14:24:15Z</cp:lastPrinted>
  <dcterms:created xsi:type="dcterms:W3CDTF">1998-09-02T21:36:20Z</dcterms:created>
  <dcterms:modified xsi:type="dcterms:W3CDTF">2016-07-06T17:39:29Z</dcterms:modified>
  <cp:category/>
  <cp:version/>
  <cp:contentType/>
  <cp:contentStatus/>
</cp:coreProperties>
</file>