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325" activeTab="0"/>
  </bookViews>
  <sheets>
    <sheet name="TOTAL" sheetId="1" r:id="rId1"/>
    <sheet name="TPA" sheetId="2" r:id="rId2"/>
    <sheet name="EDERSA" sheetId="3" r:id="rId3"/>
    <sheet name="SPSE" sheetId="4" r:id="rId4"/>
  </sheets>
  <definedNames>
    <definedName name="_xlnm.Print_Area" localSheetId="2">'EDERSA'!$A$1:$N$46</definedName>
    <definedName name="_xlnm.Print_Area" localSheetId="3">'SPSE'!$A$1:$N$46</definedName>
    <definedName name="_xlnm.Print_Area" localSheetId="0">'TOTAL'!$A$1:$L$39</definedName>
    <definedName name="_xlnm.Print_Area" localSheetId="1">'TPA'!$A$1:$N$46</definedName>
  </definedNames>
  <calcPr fullCalcOnLoad="1"/>
</workbook>
</file>

<file path=xl/sharedStrings.xml><?xml version="1.0" encoding="utf-8"?>
<sst xmlns="http://schemas.openxmlformats.org/spreadsheetml/2006/main" count="190" uniqueCount="69">
  <si>
    <t xml:space="preserve">ENTE NACIONAL REGULADOR </t>
  </si>
  <si>
    <t>DE LA ELECTRICIDAD</t>
  </si>
  <si>
    <t>1.-</t>
  </si>
  <si>
    <t>2.-</t>
  </si>
  <si>
    <t>Transformación</t>
  </si>
  <si>
    <t>PREMIO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</si>
  <si>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</si>
  <si>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</si>
  <si>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</si>
  <si>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</si>
  <si>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</si>
  <si>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</si>
  <si>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</si>
  <si>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</si>
  <si>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</si>
  <si>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</si>
  <si>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</si>
  <si>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</si>
  <si>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</si>
  <si>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</si>
  <si>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</si>
  <si>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</si>
  <si>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</si>
  <si>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</si>
  <si>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</si>
  <si>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</si>
  <si>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</si>
  <si>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</si>
  <si>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tf</t>
  </si>
  <si>
    <t xml:space="preserve"> [fallas / 100 km - año móvil]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</si>
  <si>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</si>
  <si>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Duración Promedio por Salida Forzada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</si>
  <si>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</si>
  <si>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</si>
  <si>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</si>
  <si>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</si>
  <si>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</si>
  <si>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</si>
  <si>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</si>
  <si>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</si>
  <si>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</si>
  <si>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t>TRANSPA S.A.</t>
  </si>
  <si>
    <t>3.-</t>
  </si>
  <si>
    <t>REACTIVO</t>
  </si>
  <si>
    <t>c</t>
  </si>
  <si>
    <t>TOTAL EQUIPOS</t>
  </si>
  <si>
    <t>SISTEMA DE TRANSPORTE DE ENERGÍA ELÉCTRICA POR DISTRIBUCIÓN TRONCAL - TRANSPA S.A.</t>
  </si>
  <si>
    <t>EQUIPOS TRANSPA S.A.</t>
  </si>
  <si>
    <t>Líneas</t>
  </si>
  <si>
    <t>Reactivo</t>
  </si>
  <si>
    <t>E.D.E.R.S.A</t>
  </si>
  <si>
    <t>S.P.S.E</t>
  </si>
  <si>
    <t>2.- Transportista Independiente  E.D.E.R.S.A.</t>
  </si>
  <si>
    <t>3.- Transportista Independiente  S.P.S.E</t>
  </si>
  <si>
    <t>1.- Equipamiento propio</t>
  </si>
  <si>
    <t>EQUIPOS SPSE</t>
  </si>
  <si>
    <t>EQUIPOS EDERSA</t>
  </si>
  <si>
    <t>Parámetros definidos por Resolución ENRE N° 190/2001</t>
  </si>
  <si>
    <r>
      <t xml:space="preserve">X </t>
    </r>
    <r>
      <rPr>
        <sz val="10"/>
        <rFont val="Times New Roman"/>
        <family val="1"/>
      </rPr>
      <t xml:space="preserve">= relación de índices determinada como dpsf / dpsf valor ref </t>
    </r>
  </si>
  <si>
    <r>
      <t xml:space="preserve">Y </t>
    </r>
    <r>
      <rPr>
        <sz val="10"/>
        <rFont val="Times New Roman"/>
        <family val="1"/>
      </rPr>
      <t>= relación de índices determinada como tf / tf ref</t>
    </r>
  </si>
  <si>
    <r>
      <t>c</t>
    </r>
    <r>
      <rPr>
        <sz val="10"/>
        <rFont val="Times New Roman"/>
        <family val="1"/>
      </rPr>
      <t xml:space="preserve">  = Valor fijo ajustable a los índices CPI y PPI</t>
    </r>
  </si>
  <si>
    <t>INCENTIVO MENSUAL A APLICAR</t>
  </si>
  <si>
    <t xml:space="preserve"> INCENTIVO TOTAL A APLICAR</t>
  </si>
  <si>
    <r>
      <t xml:space="preserve">Incremento </t>
    </r>
    <r>
      <rPr>
        <b/>
        <sz val="8"/>
        <rFont val="Times New Roman"/>
        <family val="1"/>
      </rPr>
      <t>(1)</t>
    </r>
  </si>
  <si>
    <t>Subtotales</t>
  </si>
  <si>
    <t>(1) Incremento del 50% del Incentivo mensual conforme lo establecido en el Acta Acuerdo - Punto 5.1.8</t>
  </si>
  <si>
    <t>Salidas</t>
  </si>
  <si>
    <t>Asociado al desempeño durante los doce meses anteriores a diciembre de 2013</t>
  </si>
  <si>
    <t>ANEXO XIII al Memorándum D.T.E.E. N°     598   /2014.-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</si>
</sst>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</numFmts>
  <fonts count="6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sz val="12"/>
      <name val="MS Sans Serif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0"/>
    </font>
    <font>
      <b/>
      <vertAlign val="subscript"/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8" fillId="0" borderId="8" applyNumberFormat="0" applyFill="0" applyAlignment="0" applyProtection="0"/>
    <xf numFmtId="0" fontId="67" fillId="0" borderId="9" applyNumberFormat="0" applyFill="0" applyAlignment="0" applyProtection="0"/>
  </cellStyleXfs>
  <cellXfs count="18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17" xfId="0" applyFont="1" applyBorder="1" applyAlignment="1">
      <alignment/>
    </xf>
    <xf numFmtId="0" fontId="24" fillId="0" borderId="11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18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18" fillId="0" borderId="19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20" xfId="0" applyFont="1" applyFill="1" applyBorder="1" applyAlignment="1" applyProtection="1">
      <alignment horizontal="center" vertical="center"/>
      <protection/>
    </xf>
    <xf numFmtId="165" fontId="18" fillId="0" borderId="20" xfId="0" applyNumberFormat="1" applyFont="1" applyBorder="1" applyAlignment="1">
      <alignment horizontal="center" vertical="center"/>
    </xf>
    <xf numFmtId="167" fontId="19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69" fontId="6" fillId="0" borderId="23" xfId="0" applyNumberFormat="1" applyFont="1" applyFill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Fill="1" applyBorder="1" applyAlignment="1" applyProtection="1">
      <alignment horizontal="left" vertical="center"/>
      <protection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Fill="1" applyBorder="1" applyAlignment="1" applyProtection="1">
      <alignment horizontal="left" vertical="center"/>
      <protection/>
    </xf>
    <xf numFmtId="0" fontId="26" fillId="0" borderId="22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168" fontId="6" fillId="0" borderId="29" xfId="0" applyNumberFormat="1" applyFont="1" applyFill="1" applyBorder="1" applyAlignment="1" applyProtection="1">
      <alignment horizontal="left" vertical="center"/>
      <protection/>
    </xf>
    <xf numFmtId="0" fontId="18" fillId="0" borderId="30" xfId="0" applyFont="1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Fill="1" applyBorder="1" applyAlignment="1" applyProtection="1">
      <alignment horizontal="left" vertical="center"/>
      <protection/>
    </xf>
    <xf numFmtId="0" fontId="18" fillId="0" borderId="36" xfId="0" applyFont="1" applyFill="1" applyBorder="1" applyAlignment="1" applyProtection="1">
      <alignment horizontal="center" vertical="center"/>
      <protection/>
    </xf>
    <xf numFmtId="0" fontId="18" fillId="0" borderId="19" xfId="0" applyFont="1" applyFill="1" applyBorder="1" applyAlignment="1" applyProtection="1" quotePrefix="1">
      <alignment horizontal="center" vertical="center"/>
      <protection/>
    </xf>
    <xf numFmtId="0" fontId="6" fillId="0" borderId="23" xfId="0" applyFont="1" applyFill="1" applyBorder="1" applyAlignment="1" applyProtection="1">
      <alignment horizontal="left" vertical="center"/>
      <protection/>
    </xf>
    <xf numFmtId="165" fontId="18" fillId="0" borderId="37" xfId="0" applyNumberFormat="1" applyFont="1" applyBorder="1" applyAlignment="1" quotePrefix="1">
      <alignment horizontal="center" vertical="center"/>
    </xf>
    <xf numFmtId="2" fontId="18" fillId="0" borderId="37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/>
      <protection/>
    </xf>
    <xf numFmtId="4" fontId="18" fillId="0" borderId="38" xfId="0" applyNumberFormat="1" applyFont="1" applyFill="1" applyBorder="1" applyAlignment="1">
      <alignment horizontal="center" vertical="center"/>
    </xf>
    <xf numFmtId="4" fontId="18" fillId="0" borderId="20" xfId="0" applyNumberFormat="1" applyFont="1" applyFill="1" applyBorder="1" applyAlignment="1">
      <alignment horizontal="center" vertical="center"/>
    </xf>
    <xf numFmtId="4" fontId="18" fillId="0" borderId="39" xfId="0" applyNumberFormat="1" applyFont="1" applyFill="1" applyBorder="1" applyAlignment="1" applyProtection="1">
      <alignment horizontal="center" vertical="center"/>
      <protection/>
    </xf>
    <xf numFmtId="4" fontId="18" fillId="0" borderId="20" xfId="0" applyNumberFormat="1" applyFont="1" applyFill="1" applyBorder="1" applyAlignment="1" applyProtection="1">
      <alignment horizontal="center" vertical="center"/>
      <protection/>
    </xf>
    <xf numFmtId="2" fontId="3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/>
      <protection/>
    </xf>
    <xf numFmtId="4" fontId="18" fillId="0" borderId="39" xfId="0" applyNumberFormat="1" applyFont="1" applyFill="1" applyBorder="1" applyAlignment="1" applyProtection="1" quotePrefix="1">
      <alignment horizontal="center" vertical="center"/>
      <protection/>
    </xf>
    <xf numFmtId="4" fontId="18" fillId="0" borderId="38" xfId="0" applyNumberFormat="1" applyFont="1" applyFill="1" applyBorder="1" applyAlignment="1" quotePrefix="1">
      <alignment horizontal="center" vertical="center"/>
    </xf>
    <xf numFmtId="166" fontId="29" fillId="33" borderId="40" xfId="0" applyNumberFormat="1" applyFont="1" applyFill="1" applyBorder="1" applyAlignment="1">
      <alignment horizontal="center"/>
    </xf>
    <xf numFmtId="0" fontId="29" fillId="33" borderId="40" xfId="0" applyFont="1" applyFill="1" applyBorder="1" applyAlignment="1">
      <alignment horizontal="center"/>
    </xf>
    <xf numFmtId="0" fontId="26" fillId="0" borderId="26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/>
      <protection/>
    </xf>
    <xf numFmtId="2" fontId="32" fillId="33" borderId="41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2" fillId="33" borderId="0" xfId="0" applyNumberFormat="1" applyFont="1" applyFill="1" applyBorder="1" applyAlignment="1">
      <alignment horizontal="center"/>
    </xf>
    <xf numFmtId="2" fontId="23" fillId="33" borderId="41" xfId="0" applyNumberFormat="1" applyFont="1" applyFill="1" applyBorder="1" applyAlignment="1">
      <alignment horizontal="center"/>
    </xf>
    <xf numFmtId="166" fontId="23" fillId="0" borderId="0" xfId="0" applyNumberFormat="1" applyFont="1" applyFill="1" applyBorder="1" applyAlignment="1">
      <alignment horizontal="center"/>
    </xf>
    <xf numFmtId="166" fontId="23" fillId="33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 applyProtection="1">
      <alignment horizontal="center" vertical="center"/>
      <protection/>
    </xf>
    <xf numFmtId="2" fontId="18" fillId="0" borderId="42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/>
    </xf>
    <xf numFmtId="7" fontId="21" fillId="0" borderId="0" xfId="0" applyNumberFormat="1" applyFont="1" applyBorder="1" applyAlignment="1">
      <alignment horizontal="center"/>
    </xf>
    <xf numFmtId="7" fontId="19" fillId="0" borderId="0" xfId="0" applyNumberFormat="1" applyFont="1" applyBorder="1" applyAlignment="1">
      <alignment/>
    </xf>
    <xf numFmtId="1" fontId="18" fillId="0" borderId="20" xfId="0" applyNumberFormat="1" applyFont="1" applyFill="1" applyBorder="1" applyAlignment="1" applyProtection="1">
      <alignment horizontal="center" vertical="center"/>
      <protection/>
    </xf>
    <xf numFmtId="2" fontId="18" fillId="0" borderId="38" xfId="0" applyNumberFormat="1" applyFont="1" applyFill="1" applyBorder="1" applyAlignment="1" applyProtection="1">
      <alignment horizontal="center" vertical="center"/>
      <protection/>
    </xf>
    <xf numFmtId="0" fontId="20" fillId="0" borderId="33" xfId="0" applyFont="1" applyBorder="1" applyAlignment="1">
      <alignment/>
    </xf>
    <xf numFmtId="7" fontId="21" fillId="0" borderId="33" xfId="0" applyNumberFormat="1" applyFont="1" applyBorder="1" applyAlignment="1">
      <alignment horizontal="right"/>
    </xf>
    <xf numFmtId="7" fontId="21" fillId="0" borderId="43" xfId="0" applyNumberFormat="1" applyFont="1" applyBorder="1" applyAlignment="1">
      <alignment horizontal="right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7" fontId="21" fillId="0" borderId="33" xfId="0" applyNumberFormat="1" applyFont="1" applyBorder="1" applyAlignment="1">
      <alignment horizontal="center"/>
    </xf>
    <xf numFmtId="7" fontId="21" fillId="0" borderId="43" xfId="0" applyNumberFormat="1" applyFont="1" applyBorder="1" applyAlignment="1">
      <alignment horizontal="center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9" fillId="33" borderId="40" xfId="0" applyFont="1" applyFill="1" applyBorder="1" applyAlignment="1" applyProtection="1">
      <alignment horizontal="center"/>
      <protection/>
    </xf>
    <xf numFmtId="0" fontId="9" fillId="33" borderId="46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  <xf numFmtId="0" fontId="32" fillId="33" borderId="41" xfId="0" applyFont="1" applyFill="1" applyBorder="1" applyAlignment="1" applyProtection="1">
      <alignment horizontal="center"/>
      <protection/>
    </xf>
    <xf numFmtId="0" fontId="32" fillId="33" borderId="48" xfId="0" applyFont="1" applyFill="1" applyBorder="1" applyAlignment="1" applyProtection="1">
      <alignment horizontal="center"/>
      <protection/>
    </xf>
    <xf numFmtId="0" fontId="23" fillId="33" borderId="41" xfId="0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4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</a:t>
          </a:r>
          <a:r>
            <a:rPr lang="en-US" cap="none" sz="1600" b="1" i="0" u="none" baseline="-25000">
              <a:solidFill>
                <a:srgbClr val="000000"/>
              </a:solidFill>
            </a:rPr>
            <a:t>(salidas - transf. - reactivo)</a:t>
          </a:r>
          <a:r>
            <a:rPr lang="en-US" cap="none" sz="1600" b="1" i="0" u="none" baseline="0">
              <a:solidFill>
                <a:srgbClr val="000000"/>
              </a:solidFill>
            </a:rPr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848100" cy="361950"/>
    <xdr:sp>
      <xdr:nvSpPr>
        <xdr:cNvPr id="3" name="Rectangle 5"/>
        <xdr:cNvSpPr>
          <a:spLocks/>
        </xdr:cNvSpPr>
      </xdr:nvSpPr>
      <xdr:spPr>
        <a:xfrm>
          <a:off x="8267700" y="3133725"/>
          <a:ext cx="38481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(capacidad ) = (X + Y) * c + b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2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</a:t>
          </a:r>
          <a:r>
            <a:rPr lang="en-US" cap="none" sz="1600" b="1" i="0" u="none" baseline="-25000">
              <a:solidFill>
                <a:srgbClr val="000000"/>
              </a:solidFill>
            </a:rPr>
            <a:t>(salidas - transf. - reactivo)</a:t>
          </a:r>
          <a:r>
            <a:rPr lang="en-US" cap="none" sz="1600" b="1" i="0" u="none" baseline="0">
              <a:solidFill>
                <a:srgbClr val="000000"/>
              </a:solidFill>
            </a:rPr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781425" cy="371475"/>
    <xdr:sp>
      <xdr:nvSpPr>
        <xdr:cNvPr id="3" name="Rectangle 3"/>
        <xdr:cNvSpPr>
          <a:spLocks/>
        </xdr:cNvSpPr>
      </xdr:nvSpPr>
      <xdr:spPr>
        <a:xfrm>
          <a:off x="8267700" y="3133725"/>
          <a:ext cx="37814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(capacidad ) = (X + Y) * c + b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2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</a:t>
          </a:r>
          <a:r>
            <a:rPr lang="en-US" cap="none" sz="1600" b="1" i="0" u="none" baseline="-25000">
              <a:solidFill>
                <a:srgbClr val="000000"/>
              </a:solidFill>
            </a:rPr>
            <a:t>(salidas - transf. - reactivo)</a:t>
          </a:r>
          <a:r>
            <a:rPr lang="en-US" cap="none" sz="1600" b="1" i="0" u="none" baseline="0">
              <a:solidFill>
                <a:srgbClr val="000000"/>
              </a:solidFill>
            </a:rPr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971925" cy="333375"/>
    <xdr:sp>
      <xdr:nvSpPr>
        <xdr:cNvPr id="3" name="Rectangle 3"/>
        <xdr:cNvSpPr>
          <a:spLocks/>
        </xdr:cNvSpPr>
      </xdr:nvSpPr>
      <xdr:spPr>
        <a:xfrm>
          <a:off x="8267700" y="3133725"/>
          <a:ext cx="39719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(capacidad ) = (X + Y) * c +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3.8515625" style="4" customWidth="1"/>
    <col min="2" max="2" width="7.7109375" style="4" customWidth="1"/>
    <col min="3" max="3" width="10.421875" style="4" customWidth="1"/>
    <col min="4" max="4" width="9.00390625" style="4" customWidth="1"/>
    <col min="5" max="5" width="6.140625" style="4" customWidth="1"/>
    <col min="6" max="7" width="26.00390625" style="4" customWidth="1"/>
    <col min="8" max="8" width="20.7109375" style="4" customWidth="1"/>
    <col min="9" max="9" width="13.8515625" style="4" customWidth="1"/>
    <col min="10" max="10" width="8.7109375" style="4" customWidth="1"/>
    <col min="11" max="11" width="18.421875" style="4" bestFit="1" customWidth="1"/>
    <col min="12" max="12" width="6.5742187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68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0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1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9.5">
      <c r="B7" s="68" t="s">
        <v>19</v>
      </c>
      <c r="C7" s="75"/>
      <c r="D7" s="76"/>
      <c r="E7" s="76"/>
      <c r="F7" s="31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9:21" ht="12.75"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9.5">
      <c r="B9" s="68" t="s">
        <v>41</v>
      </c>
      <c r="C9" s="75"/>
      <c r="D9" s="76"/>
      <c r="E9" s="76"/>
      <c r="F9" s="31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9.5">
      <c r="B11" s="68" t="s">
        <v>61</v>
      </c>
      <c r="C11" s="75"/>
      <c r="D11" s="76"/>
      <c r="E11" s="76"/>
      <c r="F11" s="31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77"/>
      <c r="C13" s="78" t="b">
        <v>0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67</v>
      </c>
      <c r="C14" s="28"/>
      <c r="D14" s="29"/>
      <c r="E14" s="30"/>
      <c r="F14" s="30"/>
      <c r="G14" s="30"/>
      <c r="H14" s="30"/>
      <c r="I14" s="31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6"/>
      <c r="G15" s="36"/>
      <c r="H15" s="36"/>
      <c r="I15" s="33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8" t="s">
        <v>2</v>
      </c>
      <c r="D16" s="39" t="s">
        <v>41</v>
      </c>
      <c r="E16" s="33"/>
      <c r="F16" s="36"/>
      <c r="G16" s="36"/>
      <c r="H16" s="36"/>
      <c r="I16" s="40"/>
      <c r="J16" s="40"/>
      <c r="K16" s="163" t="s">
        <v>63</v>
      </c>
      <c r="L16" s="37"/>
      <c r="M16" s="33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/>
      <c r="D17" s="38"/>
      <c r="E17" s="39" t="s">
        <v>48</v>
      </c>
      <c r="F17" s="36"/>
      <c r="G17" s="36"/>
      <c r="H17" s="36"/>
      <c r="I17" s="40">
        <f>TPA!G35</f>
        <v>0</v>
      </c>
      <c r="J17" s="40"/>
      <c r="K17" s="40">
        <f>I17*0.5</f>
        <v>0</v>
      </c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/>
      <c r="E18" s="45" t="s">
        <v>4</v>
      </c>
      <c r="F18" s="36"/>
      <c r="G18" s="36"/>
      <c r="H18" s="36"/>
      <c r="I18" s="40">
        <f>TPA!I35</f>
        <v>0</v>
      </c>
      <c r="J18" s="40"/>
      <c r="K18" s="40">
        <f>I18*0.5</f>
        <v>0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ht="18.75">
      <c r="B19" s="41"/>
      <c r="C19" s="38"/>
      <c r="D19" s="38"/>
      <c r="E19" s="39" t="s">
        <v>66</v>
      </c>
      <c r="F19" s="44"/>
      <c r="G19" s="44"/>
      <c r="H19" s="44"/>
      <c r="I19" s="40">
        <f>TPA!K35</f>
        <v>0</v>
      </c>
      <c r="J19" s="40"/>
      <c r="K19" s="40">
        <f>I19*0.5</f>
        <v>0</v>
      </c>
      <c r="L19" s="5"/>
      <c r="M19" s="3"/>
      <c r="N19" s="3"/>
      <c r="O19" s="3"/>
      <c r="P19" s="3"/>
      <c r="Q19" s="3"/>
      <c r="R19" s="3"/>
      <c r="S19" s="3"/>
      <c r="T19" s="3"/>
      <c r="U19" s="3"/>
    </row>
    <row r="20" spans="2:21" ht="18.75">
      <c r="B20" s="41"/>
      <c r="C20" s="38"/>
      <c r="D20" s="38"/>
      <c r="E20" s="39" t="s">
        <v>49</v>
      </c>
      <c r="F20" s="44"/>
      <c r="G20" s="44"/>
      <c r="H20" s="44"/>
      <c r="I20" s="40">
        <f>TPA!M35</f>
        <v>1149.63</v>
      </c>
      <c r="J20" s="40"/>
      <c r="K20" s="40">
        <f>I20*0.5</f>
        <v>574.815</v>
      </c>
      <c r="L20" s="5"/>
      <c r="M20" s="3"/>
      <c r="N20" s="3"/>
      <c r="O20" s="3"/>
      <c r="P20" s="3"/>
      <c r="Q20" s="3"/>
      <c r="R20" s="3"/>
      <c r="S20" s="3"/>
      <c r="T20" s="3"/>
      <c r="U20" s="3"/>
    </row>
    <row r="21" spans="2:21" s="26" customFormat="1" ht="13.5" customHeight="1">
      <c r="B21" s="34"/>
      <c r="C21" s="42"/>
      <c r="D21" s="43"/>
      <c r="E21" s="3"/>
      <c r="F21" s="36"/>
      <c r="G21" s="36"/>
      <c r="H21" s="36"/>
      <c r="I21" s="40"/>
      <c r="J21" s="40"/>
      <c r="K21" s="40"/>
      <c r="L21" s="37"/>
      <c r="M21" s="33"/>
      <c r="N21" s="33"/>
      <c r="O21" s="33"/>
      <c r="P21" s="33"/>
      <c r="Q21" s="33"/>
      <c r="R21" s="33"/>
      <c r="S21" s="33"/>
      <c r="T21" s="33"/>
      <c r="U21" s="33"/>
    </row>
    <row r="22" spans="2:21" s="26" customFormat="1" ht="19.5">
      <c r="B22" s="34"/>
      <c r="C22" s="38" t="s">
        <v>3</v>
      </c>
      <c r="D22" s="39" t="s">
        <v>50</v>
      </c>
      <c r="E22" s="33"/>
      <c r="F22" s="36"/>
      <c r="G22" s="36"/>
      <c r="H22" s="36"/>
      <c r="I22" s="40"/>
      <c r="J22" s="40"/>
      <c r="K22" s="40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42"/>
      <c r="D23" s="42"/>
      <c r="E23" s="39" t="s">
        <v>48</v>
      </c>
      <c r="F23" s="36"/>
      <c r="G23" s="36"/>
      <c r="H23" s="36"/>
      <c r="I23" s="40">
        <f>EDERSA!G35</f>
        <v>0</v>
      </c>
      <c r="J23" s="40"/>
      <c r="K23" s="40"/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/>
      <c r="E24" s="45" t="s">
        <v>4</v>
      </c>
      <c r="F24" s="36"/>
      <c r="G24" s="36"/>
      <c r="H24" s="36"/>
      <c r="I24" s="40">
        <f>EDERSA!I35</f>
        <v>0</v>
      </c>
      <c r="J24" s="40"/>
      <c r="K24" s="40"/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39" t="s">
        <v>66</v>
      </c>
      <c r="F25" s="39"/>
      <c r="G25" s="36"/>
      <c r="H25" s="36"/>
      <c r="I25" s="40">
        <f>EDERSA!K35</f>
        <v>0</v>
      </c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/>
      <c r="D26" s="38"/>
      <c r="E26" s="39" t="s">
        <v>49</v>
      </c>
      <c r="F26" s="39"/>
      <c r="G26" s="36"/>
      <c r="H26" s="36"/>
      <c r="I26" s="40">
        <f>EDERSA!M35</f>
        <v>0</v>
      </c>
      <c r="J26" s="40"/>
      <c r="K26" s="40"/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3.5" customHeight="1">
      <c r="B27" s="34"/>
      <c r="C27" s="38"/>
      <c r="D27" s="38"/>
      <c r="E27" s="38"/>
      <c r="F27" s="39"/>
      <c r="G27" s="36"/>
      <c r="H27" s="36"/>
      <c r="I27" s="40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19.5">
      <c r="B28" s="34"/>
      <c r="C28" s="38" t="s">
        <v>42</v>
      </c>
      <c r="D28" s="38" t="s">
        <v>51</v>
      </c>
      <c r="E28" s="45"/>
      <c r="F28" s="36"/>
      <c r="G28" s="36"/>
      <c r="H28" s="36"/>
      <c r="I28" s="40"/>
      <c r="J28" s="40"/>
      <c r="K28" s="40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19.5">
      <c r="B29" s="34"/>
      <c r="C29" s="38"/>
      <c r="D29" s="38"/>
      <c r="E29" s="39" t="s">
        <v>48</v>
      </c>
      <c r="F29" s="39"/>
      <c r="G29" s="36"/>
      <c r="H29" s="36"/>
      <c r="I29" s="40">
        <f>SPSE!G35</f>
        <v>0</v>
      </c>
      <c r="J29" s="40"/>
      <c r="K29" s="40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>
      <c r="B30" s="34"/>
      <c r="C30" s="38"/>
      <c r="D30" s="38"/>
      <c r="E30" s="45" t="s">
        <v>4</v>
      </c>
      <c r="F30" s="39"/>
      <c r="G30" s="36"/>
      <c r="H30" s="36"/>
      <c r="I30" s="40">
        <f>SPSE!I35</f>
        <v>43.59</v>
      </c>
      <c r="J30" s="40"/>
      <c r="K30" s="40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6" customFormat="1" ht="19.5">
      <c r="B31" s="34"/>
      <c r="C31" s="38"/>
      <c r="D31" s="38"/>
      <c r="E31" s="39" t="s">
        <v>66</v>
      </c>
      <c r="F31" s="39"/>
      <c r="G31" s="36"/>
      <c r="H31" s="36"/>
      <c r="I31" s="40">
        <f>SPSE!K35</f>
        <v>346.37</v>
      </c>
      <c r="J31" s="40"/>
      <c r="K31" s="40"/>
      <c r="L31" s="37"/>
      <c r="M31" s="33"/>
      <c r="N31" s="33"/>
      <c r="O31" s="33"/>
      <c r="P31" s="33"/>
      <c r="Q31" s="33"/>
      <c r="R31" s="33"/>
      <c r="S31" s="33"/>
      <c r="T31" s="33"/>
      <c r="U31" s="33"/>
    </row>
    <row r="32" spans="2:21" s="26" customFormat="1" ht="19.5">
      <c r="B32" s="34"/>
      <c r="C32" s="42"/>
      <c r="D32" s="43"/>
      <c r="E32" s="39" t="s">
        <v>49</v>
      </c>
      <c r="F32" s="36"/>
      <c r="G32" s="36"/>
      <c r="H32" s="36"/>
      <c r="I32" s="40">
        <f>SPSE!M35</f>
        <v>0</v>
      </c>
      <c r="J32" s="40"/>
      <c r="K32" s="40"/>
      <c r="L32" s="37"/>
      <c r="M32" s="33"/>
      <c r="N32" s="33"/>
      <c r="O32" s="33"/>
      <c r="P32" s="33"/>
      <c r="Q32" s="33"/>
      <c r="R32" s="33"/>
      <c r="S32" s="33"/>
      <c r="T32" s="33"/>
      <c r="U32" s="33"/>
    </row>
    <row r="33" spans="2:21" s="26" customFormat="1" ht="20.25" thickBot="1">
      <c r="B33" s="34"/>
      <c r="C33" s="42"/>
      <c r="D33" s="43"/>
      <c r="E33" s="39"/>
      <c r="F33" s="36"/>
      <c r="G33" s="36"/>
      <c r="H33" s="36"/>
      <c r="I33" s="40"/>
      <c r="J33" s="40"/>
      <c r="K33" s="40"/>
      <c r="L33" s="37"/>
      <c r="M33" s="33"/>
      <c r="N33" s="33"/>
      <c r="O33" s="33"/>
      <c r="P33" s="33"/>
      <c r="Q33" s="33"/>
      <c r="R33" s="33"/>
      <c r="S33" s="33"/>
      <c r="T33" s="33"/>
      <c r="U33" s="33"/>
    </row>
    <row r="34" spans="2:21" s="26" customFormat="1" ht="21" thickBot="1" thickTop="1">
      <c r="B34" s="34"/>
      <c r="C34" s="42"/>
      <c r="D34" s="43"/>
      <c r="E34" s="39"/>
      <c r="F34" s="171" t="s">
        <v>64</v>
      </c>
      <c r="G34" s="172"/>
      <c r="H34" s="168"/>
      <c r="I34" s="169">
        <f>SUM(I17:I32)</f>
        <v>1539.5900000000001</v>
      </c>
      <c r="J34" s="169"/>
      <c r="K34" s="170">
        <f>SUM(K16:K32)</f>
        <v>574.815</v>
      </c>
      <c r="L34" s="37"/>
      <c r="M34" s="33"/>
      <c r="N34" s="33"/>
      <c r="O34" s="33"/>
      <c r="P34" s="33"/>
      <c r="Q34" s="33"/>
      <c r="R34" s="33"/>
      <c r="S34" s="33"/>
      <c r="T34" s="33"/>
      <c r="U34" s="33"/>
    </row>
    <row r="35" spans="2:21" s="26" customFormat="1" ht="21" thickBot="1" thickTop="1">
      <c r="B35" s="34"/>
      <c r="C35" s="35"/>
      <c r="D35" s="35"/>
      <c r="E35" s="33"/>
      <c r="F35" s="36"/>
      <c r="G35" s="36"/>
      <c r="H35" s="36"/>
      <c r="I35" s="165"/>
      <c r="J35" s="165"/>
      <c r="K35" s="165"/>
      <c r="L35" s="37"/>
      <c r="M35" s="33"/>
      <c r="N35" s="33"/>
      <c r="O35" s="33"/>
      <c r="P35" s="33"/>
      <c r="Q35" s="33"/>
      <c r="R35" s="33"/>
      <c r="S35" s="33"/>
      <c r="T35" s="33"/>
      <c r="U35" s="33"/>
    </row>
    <row r="36" spans="2:21" s="26" customFormat="1" ht="20.25" thickBot="1" thickTop="1">
      <c r="B36" s="34"/>
      <c r="C36" s="38"/>
      <c r="D36" s="38"/>
      <c r="F36" s="171" t="s">
        <v>62</v>
      </c>
      <c r="G36" s="172"/>
      <c r="H36" s="173">
        <f>I34+K34</f>
        <v>2114.405</v>
      </c>
      <c r="I36" s="173"/>
      <c r="J36" s="173"/>
      <c r="K36" s="174"/>
      <c r="L36" s="37"/>
      <c r="M36" s="33"/>
      <c r="N36" s="33"/>
      <c r="O36" s="33"/>
      <c r="P36" s="33"/>
      <c r="Q36" s="33"/>
      <c r="R36" s="33"/>
      <c r="S36" s="33"/>
      <c r="T36" s="33"/>
      <c r="U36" s="33"/>
    </row>
    <row r="37" spans="2:21" s="26" customFormat="1" ht="19.5" thickTop="1">
      <c r="B37" s="34"/>
      <c r="C37" s="38"/>
      <c r="D37" s="38"/>
      <c r="F37" s="163"/>
      <c r="G37" s="164"/>
      <c r="H37" s="164"/>
      <c r="L37" s="37"/>
      <c r="M37" s="33"/>
      <c r="N37" s="33"/>
      <c r="O37" s="33"/>
      <c r="P37" s="33"/>
      <c r="Q37" s="33"/>
      <c r="R37" s="33"/>
      <c r="S37" s="33"/>
      <c r="T37" s="33"/>
      <c r="U37" s="33"/>
    </row>
    <row r="38" spans="2:21" s="26" customFormat="1" ht="18.75">
      <c r="B38" s="34"/>
      <c r="C38" s="16" t="s">
        <v>65</v>
      </c>
      <c r="D38" s="38"/>
      <c r="F38" s="163"/>
      <c r="G38" s="164"/>
      <c r="H38" s="164"/>
      <c r="L38" s="37"/>
      <c r="M38" s="33"/>
      <c r="N38" s="33"/>
      <c r="O38" s="33"/>
      <c r="P38" s="33"/>
      <c r="Q38" s="33"/>
      <c r="R38" s="33"/>
      <c r="S38" s="33"/>
      <c r="T38" s="33"/>
      <c r="U38" s="33"/>
    </row>
    <row r="39" spans="2:21" s="22" customFormat="1" ht="16.5" thickBot="1">
      <c r="B39" s="46"/>
      <c r="C39" s="47"/>
      <c r="D39" s="47"/>
      <c r="E39" s="48"/>
      <c r="F39" s="48"/>
      <c r="G39" s="48"/>
      <c r="H39" s="48"/>
      <c r="I39" s="48"/>
      <c r="J39" s="48"/>
      <c r="K39" s="48"/>
      <c r="L39" s="49"/>
      <c r="M39" s="23"/>
      <c r="N39" s="23"/>
      <c r="O39" s="50"/>
      <c r="P39" s="51"/>
      <c r="Q39" s="51"/>
      <c r="R39" s="52"/>
      <c r="S39" s="53"/>
      <c r="T39" s="23"/>
      <c r="U39" s="23"/>
    </row>
    <row r="40" spans="4:21" ht="13.5" thickTop="1">
      <c r="D40" s="3"/>
      <c r="F40" s="3"/>
      <c r="G40" s="3"/>
      <c r="H40" s="3"/>
      <c r="I40" s="3"/>
      <c r="J40" s="3"/>
      <c r="K40" s="3"/>
      <c r="L40" s="3"/>
      <c r="M40" s="3"/>
      <c r="N40" s="3"/>
      <c r="O40" s="7"/>
      <c r="P40" s="54"/>
      <c r="Q40" s="54"/>
      <c r="R40" s="3"/>
      <c r="S40" s="55"/>
      <c r="T40" s="3"/>
      <c r="U40" s="3"/>
    </row>
    <row r="41" spans="4:21" ht="12.75">
      <c r="D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56"/>
      <c r="Q41" s="56"/>
      <c r="R41" s="57"/>
      <c r="S41" s="55"/>
      <c r="T41" s="3"/>
      <c r="U41" s="3"/>
    </row>
    <row r="42" spans="4:21" ht="12.75"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56"/>
      <c r="Q42" s="56"/>
      <c r="R42" s="57"/>
      <c r="S42" s="55"/>
      <c r="T42" s="3"/>
      <c r="U42" s="3"/>
    </row>
    <row r="43" spans="4:21" ht="12.75">
      <c r="D43" s="3"/>
      <c r="E43" s="3"/>
      <c r="N43" s="3"/>
      <c r="O43" s="3"/>
      <c r="P43" s="3"/>
      <c r="Q43" s="3"/>
      <c r="R43" s="3"/>
      <c r="S43" s="3"/>
      <c r="T43" s="3"/>
      <c r="U43" s="3"/>
    </row>
    <row r="44" spans="4:21" ht="12.75">
      <c r="D44" s="3"/>
      <c r="E44" s="3"/>
      <c r="R44" s="3"/>
      <c r="S44" s="3"/>
      <c r="T44" s="3"/>
      <c r="U44" s="3"/>
    </row>
    <row r="45" spans="4:21" ht="12.75">
      <c r="D45" s="3"/>
      <c r="E45" s="3"/>
      <c r="R45" s="3"/>
      <c r="S45" s="3"/>
      <c r="T45" s="3"/>
      <c r="U45" s="3"/>
    </row>
    <row r="46" spans="4:21" ht="12.75">
      <c r="D46" s="3"/>
      <c r="E46" s="3"/>
      <c r="R46" s="3"/>
      <c r="S46" s="3"/>
      <c r="T46" s="3"/>
      <c r="U46" s="3"/>
    </row>
    <row r="47" spans="4:21" ht="12.75">
      <c r="D47" s="3"/>
      <c r="E47" s="3"/>
      <c r="R47" s="3"/>
      <c r="S47" s="3"/>
      <c r="T47" s="3"/>
      <c r="U47" s="3"/>
    </row>
    <row r="48" spans="4:21" ht="12.75">
      <c r="D48" s="3"/>
      <c r="E48" s="3"/>
      <c r="R48" s="3"/>
      <c r="S48" s="3"/>
      <c r="T48" s="3"/>
      <c r="U48" s="3"/>
    </row>
    <row r="49" spans="18:21" ht="12.75">
      <c r="R49" s="3"/>
      <c r="S49" s="3"/>
      <c r="T49" s="3"/>
      <c r="U49" s="3"/>
    </row>
    <row r="50" spans="18:21" ht="12.75">
      <c r="R50" s="3"/>
      <c r="S50" s="3"/>
      <c r="T50" s="3"/>
      <c r="U50" s="3"/>
    </row>
  </sheetData>
  <sheetProtection/>
  <mergeCells count="3">
    <mergeCell ref="F36:G36"/>
    <mergeCell ref="H36:K36"/>
    <mergeCell ref="F34:G34"/>
  </mergeCells>
  <printOptions/>
  <pageMargins left="0.3937007874015748" right="0.1968503937007874" top="0.5905511811023623" bottom="0.5905511811023623" header="0.5118110236220472" footer="0.3937007874015748"/>
  <pageSetup fitToHeight="1" fitToWidth="1" orientation="landscape" paperSize="9" scale="74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75" zoomScaleNormal="75" zoomScalePageLayoutView="0" workbookViewId="0" topLeftCell="A1">
      <selection activeCell="I28" sqref="I28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XIII al Memorándum D.T.E.E. N°     598   /2014.-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54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diciembre de 2013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2" t="s">
        <v>47</v>
      </c>
      <c r="E18" s="182"/>
      <c r="F18" s="153"/>
      <c r="G18" s="154">
        <v>2211.67</v>
      </c>
      <c r="H18" s="155"/>
      <c r="I18" s="154">
        <v>1627</v>
      </c>
      <c r="J18" s="155"/>
      <c r="K18" s="154">
        <v>89</v>
      </c>
      <c r="L18" s="155"/>
      <c r="M18" s="154">
        <v>208</v>
      </c>
      <c r="N18" s="112"/>
    </row>
    <row r="19" spans="1:14" s="113" customFormat="1" ht="19.5">
      <c r="A19" s="109"/>
      <c r="B19" s="110"/>
      <c r="C19" s="109"/>
      <c r="D19" s="183" t="s">
        <v>45</v>
      </c>
      <c r="E19" s="183"/>
      <c r="F19" s="153"/>
      <c r="G19" s="156">
        <f>G18+EDERSA!G18+SPSE!G18</f>
        <v>2751.9700000000003</v>
      </c>
      <c r="H19" s="155"/>
      <c r="I19" s="156">
        <f>I18+EDERSA!I18+SPSE!I18</f>
        <v>1800</v>
      </c>
      <c r="J19" s="155"/>
      <c r="K19" s="156">
        <f>K18+EDERSA!K18+SPSE!K18</f>
        <v>106</v>
      </c>
      <c r="L19" s="155"/>
      <c r="M19" s="156">
        <f>M18+EDERSA!M18+SPSE!M18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52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">
        <v>26</v>
      </c>
      <c r="H22" s="141"/>
      <c r="I22" s="140">
        <v>-6906.02</v>
      </c>
      <c r="J22" s="141"/>
      <c r="K22" s="140">
        <v>-17561.99</v>
      </c>
      <c r="L22" s="141"/>
      <c r="M22" s="140"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v>51893.25</v>
      </c>
      <c r="H23" s="143"/>
      <c r="I23" s="142">
        <v>7846.64</v>
      </c>
      <c r="J23" s="143"/>
      <c r="K23" s="142">
        <v>18357.66</v>
      </c>
      <c r="L23" s="143"/>
      <c r="M23" s="142"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v>-19772.47</v>
      </c>
      <c r="H24" s="143"/>
      <c r="I24" s="147" t="s">
        <v>26</v>
      </c>
      <c r="J24" s="143"/>
      <c r="K24" s="147" t="s">
        <v>26</v>
      </c>
      <c r="L24" s="143"/>
      <c r="M24" s="147" t="s">
        <v>26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v>1.9187</v>
      </c>
      <c r="H25" s="114"/>
      <c r="I25" s="134">
        <v>3.5452</v>
      </c>
      <c r="J25" s="114"/>
      <c r="K25" s="134">
        <v>0.7945</v>
      </c>
      <c r="L25" s="114"/>
      <c r="M25" s="134"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v>0.94</v>
      </c>
      <c r="H26" s="130"/>
      <c r="I26" s="135" t="s">
        <v>26</v>
      </c>
      <c r="J26" s="130"/>
      <c r="K26" s="135" t="s">
        <v>26</v>
      </c>
      <c r="L26" s="130"/>
      <c r="M26" s="135" t="s">
        <v>26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33.9166666661622</v>
      </c>
      <c r="H28" s="130"/>
      <c r="I28" s="167">
        <v>82.88333333283663</v>
      </c>
      <c r="J28" s="130"/>
      <c r="K28" s="167">
        <v>44.48333333333334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13</v>
      </c>
      <c r="H29" s="166"/>
      <c r="I29" s="108">
        <v>13</v>
      </c>
      <c r="J29" s="166"/>
      <c r="K29" s="108">
        <v>5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161"/>
      <c r="H30" s="161"/>
      <c r="I30" s="161"/>
      <c r="J30" s="161"/>
      <c r="K30" s="161"/>
      <c r="L30" s="161"/>
      <c r="M30" s="161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2.61</v>
      </c>
      <c r="H31" s="162"/>
      <c r="I31" s="138">
        <f>IF(I29=0,0,ROUND(I28/I29,2))</f>
        <v>6.38</v>
      </c>
      <c r="J31" s="130"/>
      <c r="K31" s="138">
        <f>IF(K29=0,0,ROUND(K28/K29,2))</f>
        <v>8.9</v>
      </c>
      <c r="L31" s="162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0.59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0</v>
      </c>
      <c r="J35" s="116"/>
      <c r="K35" s="96">
        <f>ROUND((K31/K25*K22+K23)*IF(K31&lt;K25,1,0)*(K18/K19),2)</f>
        <v>0</v>
      </c>
      <c r="L35" s="116"/>
      <c r="M35" s="96">
        <f>ROUND((M31/M25*M22+M23)*IF(M31&lt;M25,1,0)*(M18/M19),2)</f>
        <v>1149.63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">
        <v>57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60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58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59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sheetProtection/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1" r:id="rId2"/>
  <headerFooter alignWithMargins="0">
    <oddFooter>&amp;L&amp;"Times New Roman,Normal"&amp;8&amp;F-&amp;A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75" zoomScaleNormal="75" zoomScalePageLayoutView="0" workbookViewId="0" topLeftCell="C1">
      <selection activeCell="N28" sqref="N28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XIII al Memorándum D.T.E.E. N°     598   /2014.-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52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diciembre de 2013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4" t="s">
        <v>56</v>
      </c>
      <c r="E18" s="184"/>
      <c r="F18" s="153"/>
      <c r="G18" s="157">
        <v>331.3</v>
      </c>
      <c r="H18" s="158"/>
      <c r="I18" s="157">
        <v>163</v>
      </c>
      <c r="J18" s="158"/>
      <c r="K18" s="157">
        <v>15</v>
      </c>
      <c r="L18" s="158"/>
      <c r="M18" s="157">
        <v>0</v>
      </c>
      <c r="N18" s="112"/>
    </row>
    <row r="19" spans="1:14" s="113" customFormat="1" ht="19.5">
      <c r="A19" s="109"/>
      <c r="B19" s="110"/>
      <c r="C19" s="109"/>
      <c r="D19" s="185" t="s">
        <v>45</v>
      </c>
      <c r="E19" s="185"/>
      <c r="F19" s="153"/>
      <c r="G19" s="159">
        <f>TPA!G19</f>
        <v>2751.9700000000003</v>
      </c>
      <c r="H19" s="158"/>
      <c r="I19" s="159">
        <f>TPA!I19</f>
        <v>1800</v>
      </c>
      <c r="J19" s="158"/>
      <c r="K19" s="159">
        <f>TPA!K19</f>
        <v>106</v>
      </c>
      <c r="L19" s="158"/>
      <c r="M19" s="159">
        <f>TPA!M19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11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tr">
        <f>TPA!G22</f>
        <v>--</v>
      </c>
      <c r="H22" s="141"/>
      <c r="I22" s="140">
        <f>TPA!I22</f>
        <v>-6906.02</v>
      </c>
      <c r="J22" s="141"/>
      <c r="K22" s="140">
        <f>TPA!K22</f>
        <v>-17561.99</v>
      </c>
      <c r="L22" s="141"/>
      <c r="M22" s="140">
        <f>TPA!M22</f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f>TPA!G23</f>
        <v>51893.25</v>
      </c>
      <c r="H23" s="143"/>
      <c r="I23" s="142">
        <f>TPA!I23</f>
        <v>7846.64</v>
      </c>
      <c r="J23" s="143"/>
      <c r="K23" s="142">
        <f>TPA!K23</f>
        <v>18357.66</v>
      </c>
      <c r="L23" s="143"/>
      <c r="M23" s="142">
        <f>TPA!M23</f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f>TPA!G24</f>
        <v>-19772.47</v>
      </c>
      <c r="H24" s="143"/>
      <c r="I24" s="147" t="str">
        <f>TPA!I24</f>
        <v>--</v>
      </c>
      <c r="J24" s="143"/>
      <c r="K24" s="147" t="str">
        <f>TPA!K24</f>
        <v>--</v>
      </c>
      <c r="L24" s="143"/>
      <c r="M24" s="147" t="str">
        <f>TPA!M24</f>
        <v>--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f>TPA!G25</f>
        <v>1.9187</v>
      </c>
      <c r="H25" s="114"/>
      <c r="I25" s="134">
        <f>TPA!I25</f>
        <v>3.5452</v>
      </c>
      <c r="J25" s="114"/>
      <c r="K25" s="134">
        <f>TPA!K25</f>
        <v>0.7945</v>
      </c>
      <c r="L25" s="114"/>
      <c r="M25" s="134">
        <f>TPA!M25</f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f>TPA!G26</f>
        <v>0.94</v>
      </c>
      <c r="H26" s="130"/>
      <c r="I26" s="135" t="str">
        <f>TPA!I26</f>
        <v>--</v>
      </c>
      <c r="J26" s="130"/>
      <c r="K26" s="135" t="str">
        <f>TPA!K26</f>
        <v>--</v>
      </c>
      <c r="L26" s="130"/>
      <c r="M26" s="135" t="str">
        <f>TPA!M26</f>
        <v>--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0.4333333331742324</v>
      </c>
      <c r="H28" s="130"/>
      <c r="I28" s="167">
        <v>95.8</v>
      </c>
      <c r="J28" s="130"/>
      <c r="K28" s="167">
        <v>16.050000000104774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4</v>
      </c>
      <c r="H29" s="166"/>
      <c r="I29" s="108">
        <v>14</v>
      </c>
      <c r="J29" s="166"/>
      <c r="K29" s="108">
        <v>6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93"/>
      <c r="H30" s="93"/>
      <c r="I30" s="93"/>
      <c r="J30" s="93"/>
      <c r="K30" s="93"/>
      <c r="L30" s="93"/>
      <c r="M30" s="93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0.11</v>
      </c>
      <c r="H31" s="130"/>
      <c r="I31" s="138">
        <f>IF(I29=0,0,ROUND(I28/I29,2))</f>
        <v>6.84</v>
      </c>
      <c r="J31" s="130"/>
      <c r="K31" s="138">
        <f>IF(K29=0,0,ROUND(K28/K29,2))</f>
        <v>2.68</v>
      </c>
      <c r="L31" s="130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1.21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0</v>
      </c>
      <c r="J35" s="116"/>
      <c r="K35" s="96">
        <f>ROUND((K31/K25*K22+K23)*IF(K31&lt;K25,1,0)*(K18/K19),2)</f>
        <v>0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tr">
        <f>TPA!D37</f>
        <v>Parámetros definidos por Resolución ENRE N° 190/2001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60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58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59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sheetProtection/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1" r:id="rId2"/>
  <headerFooter alignWithMargins="0">
    <oddFooter>&amp;L&amp;"Times New Roman,Normal"&amp;8&amp;F-&amp;A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75" zoomScaleNormal="75" zoomScalePageLayoutView="0" workbookViewId="0" topLeftCell="D1">
      <selection activeCell="G28" sqref="G28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XIII al Memorándum D.T.E.E. N°     598   /2014.-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53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diciembre de 2013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4" t="s">
        <v>55</v>
      </c>
      <c r="E18" s="184"/>
      <c r="F18" s="153"/>
      <c r="G18" s="157">
        <v>209</v>
      </c>
      <c r="H18" s="160"/>
      <c r="I18" s="157">
        <v>10</v>
      </c>
      <c r="J18" s="160"/>
      <c r="K18" s="157">
        <v>2</v>
      </c>
      <c r="L18" s="160"/>
      <c r="M18" s="157">
        <v>0</v>
      </c>
      <c r="N18" s="112"/>
    </row>
    <row r="19" spans="1:14" s="113" customFormat="1" ht="19.5">
      <c r="A19" s="109"/>
      <c r="B19" s="110"/>
      <c r="C19" s="109"/>
      <c r="D19" s="185" t="s">
        <v>45</v>
      </c>
      <c r="E19" s="185"/>
      <c r="F19" s="153"/>
      <c r="G19" s="159">
        <f>TPA!G19</f>
        <v>2751.9700000000003</v>
      </c>
      <c r="H19" s="158"/>
      <c r="I19" s="159">
        <f>TPA!I19</f>
        <v>1800</v>
      </c>
      <c r="J19" s="158"/>
      <c r="K19" s="159">
        <f>TPA!K19</f>
        <v>106</v>
      </c>
      <c r="L19" s="158"/>
      <c r="M19" s="159">
        <f>TPA!M19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11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tr">
        <f>TPA!G22</f>
        <v>--</v>
      </c>
      <c r="H22" s="141"/>
      <c r="I22" s="140">
        <f>TPA!I22</f>
        <v>-6906.02</v>
      </c>
      <c r="J22" s="141"/>
      <c r="K22" s="140">
        <f>TPA!K22</f>
        <v>-17561.99</v>
      </c>
      <c r="L22" s="141"/>
      <c r="M22" s="140">
        <f>TPA!M22</f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f>TPA!G23</f>
        <v>51893.25</v>
      </c>
      <c r="H23" s="143"/>
      <c r="I23" s="142">
        <f>TPA!I23</f>
        <v>7846.64</v>
      </c>
      <c r="J23" s="143"/>
      <c r="K23" s="142">
        <f>TPA!K23</f>
        <v>18357.66</v>
      </c>
      <c r="L23" s="143"/>
      <c r="M23" s="142">
        <f>TPA!M23</f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f>TPA!G24</f>
        <v>-19772.47</v>
      </c>
      <c r="H24" s="143"/>
      <c r="I24" s="147" t="str">
        <f>TPA!I24</f>
        <v>--</v>
      </c>
      <c r="J24" s="143"/>
      <c r="K24" s="147" t="str">
        <f>TPA!K24</f>
        <v>--</v>
      </c>
      <c r="L24" s="143"/>
      <c r="M24" s="147" t="str">
        <f>TPA!M24</f>
        <v>--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f>TPA!G25</f>
        <v>1.9187</v>
      </c>
      <c r="H25" s="114"/>
      <c r="I25" s="134">
        <f>TPA!I25</f>
        <v>3.5452</v>
      </c>
      <c r="J25" s="114"/>
      <c r="K25" s="134">
        <f>TPA!K25</f>
        <v>0.7945</v>
      </c>
      <c r="L25" s="114"/>
      <c r="M25" s="134">
        <f>TPA!M25</f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f>TPA!G26</f>
        <v>0.94</v>
      </c>
      <c r="H26" s="130"/>
      <c r="I26" s="135" t="str">
        <f>TPA!I26</f>
        <v>--</v>
      </c>
      <c r="J26" s="130"/>
      <c r="K26" s="135" t="str">
        <f>TPA!K26</f>
        <v>--</v>
      </c>
      <c r="L26" s="130"/>
      <c r="M26" s="135" t="str">
        <f>TPA!M26</f>
        <v>--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6.999999999941792</v>
      </c>
      <c r="H28" s="130"/>
      <c r="I28" s="167">
        <v>0</v>
      </c>
      <c r="J28" s="130"/>
      <c r="K28" s="167">
        <v>0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2</v>
      </c>
      <c r="H29" s="166"/>
      <c r="I29" s="108">
        <v>0</v>
      </c>
      <c r="J29" s="166"/>
      <c r="K29" s="108">
        <v>0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93"/>
      <c r="H30" s="93"/>
      <c r="I30" s="93"/>
      <c r="J30" s="93"/>
      <c r="K30" s="93"/>
      <c r="L30" s="93"/>
      <c r="M30" s="93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3.5</v>
      </c>
      <c r="H31" s="130"/>
      <c r="I31" s="138">
        <f>IF(I29=0,0,ROUND(I28/I29,2))</f>
        <v>0</v>
      </c>
      <c r="J31" s="130"/>
      <c r="K31" s="138">
        <f>IF(K29=0,0,ROUND(K28/K29,2))</f>
        <v>0</v>
      </c>
      <c r="L31" s="130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0.96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43.59</v>
      </c>
      <c r="J35" s="116"/>
      <c r="K35" s="96">
        <f>ROUND((K31/K25*K22+K23)*IF(K31&lt;K25,1,0)*(K18/K19),2)</f>
        <v>346.37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tr">
        <f>TPA!D37</f>
        <v>Parámetros definidos por Resolución ENRE N° 190/2001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60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58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59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sheetProtection/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1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Carola Giordano</cp:lastModifiedBy>
  <cp:lastPrinted>2013-05-15T18:41:41Z</cp:lastPrinted>
  <dcterms:created xsi:type="dcterms:W3CDTF">1998-04-21T14:04:37Z</dcterms:created>
  <dcterms:modified xsi:type="dcterms:W3CDTF">2014-10-17T15:01:46Z</dcterms:modified>
  <cp:category/>
  <cp:version/>
  <cp:contentType/>
  <cp:contentStatus/>
</cp:coreProperties>
</file>