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'TOTAL'!$A$1:$L$40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<sst xmlns="http://schemas.openxmlformats.org/spreadsheetml/2006/main" count="190" uniqueCount="69">
  <si>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</si>
  <si>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</si>
  <si>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</si>
  <si>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</si>
  <si>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</si>
  <si>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</si>
  <si>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</si>
  <si>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</si>
  <si>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</si>
  <si>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</si>
  <si>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</si>
  <si>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</si>
  <si>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</si>
  <si>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</si>
  <si>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</si>
  <si>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</si>
  <si>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</si>
  <si>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</si>
  <si>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</si>
  <si>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</si>
  <si>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</si>
  <si>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</si>
  <si>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</si>
  <si>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</si>
  <si>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</si>
  <si>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</si>
  <si>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</si>
  <si>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</si>
  <si>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</si>
  <si>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</si>
  <si>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</si>
  <si>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</si>
  <si>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</si>
  <si>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</si>
  <si>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</si>
  <si>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</si>
  <si>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</si>
  <si>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</si>
  <si>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</si>
  <si>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</si>
  <si>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</si>
  <si>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</si>
  <si>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</si>
  <si>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</si>
  <si>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</si>
  <si>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</si>
  <si>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</si>
  <si>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</si>
  <si>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</si>
  <si>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Conexión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</si>
  <si>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</si>
  <si>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</si>
  <si>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</si>
  <si>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</si>
  <si>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</si>
  <si>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</si>
  <si>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</si>
  <si>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</si>
  <si>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</si>
  <si>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</si>
  <si>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</si>
  <si>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</si>
  <si>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</si>
  <si>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</si>
  <si>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</si>
  <si>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5.1.8</t>
  </si>
  <si>
    <t>Subtotales</t>
  </si>
  <si>
    <t>Asociado al desempeño durante los doce meses anteriores a Marzo de 2008</t>
  </si>
  <si>
    <t>ANEXO IX a Memorándum D.T.E.E. N°    452 /2010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</si>
</sst>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1" xfId="0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4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  <protection/>
    </xf>
    <xf numFmtId="0" fontId="26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8" fontId="6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165" fontId="18" fillId="0" borderId="28" xfId="0" applyNumberFormat="1" applyFont="1" applyBorder="1" applyAlignment="1" quotePrefix="1">
      <alignment horizontal="center" vertical="center"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0" xfId="0" applyNumberFormat="1" applyFont="1" applyFill="1" applyBorder="1" applyAlignment="1" applyProtection="1" quotePrefix="1">
      <alignment horizontal="center" vertical="center"/>
      <protection/>
    </xf>
    <xf numFmtId="4" fontId="18" fillId="0" borderId="29" xfId="0" applyNumberFormat="1" applyFont="1" applyFill="1" applyBorder="1" applyAlignment="1" quotePrefix="1">
      <alignment horizontal="center" vertical="center"/>
    </xf>
    <xf numFmtId="166" fontId="29" fillId="2" borderId="31" xfId="0" applyNumberFormat="1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4" fillId="2" borderId="32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2" borderId="0" xfId="0" applyNumberFormat="1" applyFont="1" applyFill="1" applyBorder="1" applyAlignment="1">
      <alignment horizontal="center"/>
    </xf>
    <xf numFmtId="2" fontId="23" fillId="2" borderId="3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2" fontId="18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/>
    </xf>
    <xf numFmtId="7" fontId="21" fillId="0" borderId="24" xfId="0" applyNumberFormat="1" applyFont="1" applyBorder="1" applyAlignment="1">
      <alignment horizontal="right"/>
    </xf>
    <xf numFmtId="7" fontId="21" fillId="0" borderId="34" xfId="0" applyNumberFormat="1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7" fontId="21" fillId="0" borderId="24" xfId="0" applyNumberFormat="1" applyFont="1" applyBorder="1" applyAlignment="1">
      <alignment horizontal="center"/>
    </xf>
    <xf numFmtId="7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9" fillId="2" borderId="31" xfId="0" applyFont="1" applyFill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4" fillId="2" borderId="32" xfId="0" applyFont="1" applyFill="1" applyBorder="1" applyAlignment="1" applyProtection="1">
      <alignment horizontal="center"/>
      <protection/>
    </xf>
    <xf numFmtId="0" fontId="34" fillId="2" borderId="39" xfId="0" applyFont="1" applyFill="1" applyBorder="1" applyAlignment="1" applyProtection="1">
      <alignment horizontal="center"/>
      <protection/>
    </xf>
    <xf numFmtId="0" fontId="23" fillId="2" borderId="32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51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9.8515625" style="4" customWidth="1"/>
    <col min="11" max="11" width="18.421875" style="4" bestFit="1" customWidth="1"/>
    <col min="12" max="12" width="13.281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62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64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4823.66</v>
      </c>
      <c r="J18" s="40"/>
      <c r="K18" s="40">
        <f>I18*0.5</f>
        <v>2411.83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49</v>
      </c>
      <c r="F19" s="44"/>
      <c r="G19" s="44"/>
      <c r="H19" s="44"/>
      <c r="I19" s="40">
        <f>TPA!K35</f>
        <v>9321.76</v>
      </c>
      <c r="J19" s="40"/>
      <c r="K19" s="40">
        <f>I19*0.5</f>
        <v>4660.88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50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51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624.16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49</v>
      </c>
      <c r="F25" s="39"/>
      <c r="G25" s="36"/>
      <c r="H25" s="36"/>
      <c r="I25" s="40">
        <f>EDERSA!K35</f>
        <v>2793.56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50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52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50.13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49</v>
      </c>
      <c r="F31" s="39"/>
      <c r="G31" s="36"/>
      <c r="H31" s="36"/>
      <c r="I31" s="40">
        <f>SPSE!K35</f>
        <v>399.08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50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66</v>
      </c>
      <c r="G34" s="172"/>
      <c r="H34" s="168"/>
      <c r="I34" s="169">
        <f>SUM(I17:I32)</f>
        <v>19161.980000000003</v>
      </c>
      <c r="J34" s="169"/>
      <c r="K34" s="170">
        <f>SUM(K17:K32)</f>
        <v>7647.525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0.25" thickTop="1">
      <c r="B35" s="34"/>
      <c r="C35" s="42"/>
      <c r="D35" s="43"/>
      <c r="E35" s="39"/>
      <c r="F35" s="36"/>
      <c r="G35" s="36"/>
      <c r="H35" s="36"/>
      <c r="I35" s="40"/>
      <c r="J35" s="40"/>
      <c r="K35" s="40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>
      <c r="B36" s="34"/>
      <c r="C36" s="35"/>
      <c r="D36" s="35"/>
      <c r="E36" s="33"/>
      <c r="F36" s="36"/>
      <c r="G36" s="36"/>
      <c r="H36" s="36"/>
      <c r="I36" s="165"/>
      <c r="J36" s="165"/>
      <c r="K36" s="165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20.25" thickBot="1" thickTop="1">
      <c r="B37" s="34"/>
      <c r="C37" s="38"/>
      <c r="D37" s="38"/>
      <c r="F37" s="171" t="s">
        <v>63</v>
      </c>
      <c r="G37" s="172"/>
      <c r="H37" s="173">
        <f>+I34+K34</f>
        <v>26809.505000000005</v>
      </c>
      <c r="I37" s="173"/>
      <c r="J37" s="173"/>
      <c r="K37" s="17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9.5" thickTop="1">
      <c r="B38" s="34"/>
      <c r="C38" s="38"/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6" customFormat="1" ht="18.75">
      <c r="B39" s="34"/>
      <c r="C39" s="16" t="s">
        <v>65</v>
      </c>
      <c r="D39" s="38"/>
      <c r="F39" s="163"/>
      <c r="G39" s="164"/>
      <c r="H39" s="164"/>
      <c r="L39" s="37"/>
      <c r="M39" s="33"/>
      <c r="N39" s="33"/>
      <c r="O39" s="33"/>
      <c r="P39" s="33"/>
      <c r="Q39" s="33"/>
      <c r="R39" s="33"/>
      <c r="S39" s="33"/>
      <c r="T39" s="33"/>
      <c r="U39" s="33"/>
    </row>
    <row r="40" spans="2:21" s="22" customFormat="1" ht="16.5" thickBot="1">
      <c r="B40" s="46"/>
      <c r="C40" s="47"/>
      <c r="D40" s="47"/>
      <c r="E40" s="48"/>
      <c r="F40" s="48"/>
      <c r="G40" s="48"/>
      <c r="H40" s="48"/>
      <c r="I40" s="48"/>
      <c r="J40" s="48"/>
      <c r="K40" s="48"/>
      <c r="L40" s="49"/>
      <c r="M40" s="23"/>
      <c r="N40" s="23"/>
      <c r="O40" s="50"/>
      <c r="P40" s="51"/>
      <c r="Q40" s="51"/>
      <c r="R40" s="52"/>
      <c r="S40" s="53"/>
      <c r="T40" s="23"/>
      <c r="U40" s="23"/>
    </row>
    <row r="41" spans="4:21" ht="13.5" thickTop="1">
      <c r="D41" s="3"/>
      <c r="F41" s="3"/>
      <c r="G41" s="3"/>
      <c r="H41" s="3"/>
      <c r="I41" s="3"/>
      <c r="J41" s="3"/>
      <c r="K41" s="3"/>
      <c r="L41" s="3"/>
      <c r="M41" s="3"/>
      <c r="N41" s="3"/>
      <c r="O41" s="7"/>
      <c r="P41" s="54"/>
      <c r="Q41" s="54"/>
      <c r="R41" s="3"/>
      <c r="S41" s="55"/>
      <c r="T41" s="3"/>
      <c r="U41" s="3"/>
    </row>
    <row r="42" spans="4:21" ht="12.75">
      <c r="D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56"/>
      <c r="Q43" s="56"/>
      <c r="R43" s="57"/>
      <c r="S43" s="55"/>
      <c r="T43" s="3"/>
      <c r="U43" s="3"/>
    </row>
    <row r="44" spans="4:21" ht="12.75">
      <c r="D44" s="3"/>
      <c r="E44" s="3"/>
      <c r="N44" s="3"/>
      <c r="O44" s="3"/>
      <c r="P44" s="3"/>
      <c r="Q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4:21" ht="12.75">
      <c r="D49" s="3"/>
      <c r="E49" s="3"/>
      <c r="R49" s="3"/>
      <c r="S49" s="3"/>
      <c r="T49" s="3"/>
      <c r="U49" s="3"/>
    </row>
    <row r="50" spans="18:21" ht="12.75">
      <c r="R50" s="3"/>
      <c r="S50" s="3"/>
      <c r="T50" s="3"/>
      <c r="U50" s="3"/>
    </row>
    <row r="51" spans="18:21" ht="12.75">
      <c r="R51" s="3"/>
      <c r="S51" s="3"/>
      <c r="T51" s="3"/>
      <c r="U51" s="3"/>
    </row>
  </sheetData>
  <mergeCells count="3">
    <mergeCell ref="F37:G37"/>
    <mergeCell ref="H37:K37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2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N47"/>
  <sheetViews>
    <sheetView zoomScale="75" zoomScaleNormal="75" workbookViewId="0" topLeftCell="D10">
      <selection activeCell="F20" sqref="F2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IX a Memorándum D.T.E.E. N°    452 /2010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55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Marzo de 2008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2048.38</v>
      </c>
      <c r="H18" s="155"/>
      <c r="I18" s="154">
        <v>1202</v>
      </c>
      <c r="J18" s="155"/>
      <c r="K18" s="154">
        <v>76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2584.28</v>
      </c>
      <c r="H19" s="155"/>
      <c r="I19" s="156">
        <f>I18+EDERSA!I18+SPSE!I18</f>
        <v>1382.5</v>
      </c>
      <c r="J19" s="155"/>
      <c r="K19" s="156">
        <f>K18+EDERSA!K18+SPSE!K18</f>
        <v>92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31.39999999984866</v>
      </c>
      <c r="H28" s="130"/>
      <c r="I28" s="167">
        <v>7.083333333721384</v>
      </c>
      <c r="J28" s="130"/>
      <c r="K28" s="167">
        <v>1.9166666667520378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21</v>
      </c>
      <c r="H29" s="166"/>
      <c r="I29" s="108">
        <v>6</v>
      </c>
      <c r="J29" s="166"/>
      <c r="K29" s="108">
        <v>6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1.5</v>
      </c>
      <c r="H31" s="162"/>
      <c r="I31" s="138">
        <f>IF(I29=0,0,ROUND(I28/I29,2))</f>
        <v>1.18</v>
      </c>
      <c r="J31" s="130"/>
      <c r="K31" s="138">
        <f>IF(K29=0,0,ROUND(K28/K29,2))</f>
        <v>0.32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1.03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4823.66</v>
      </c>
      <c r="J35" s="116"/>
      <c r="K35" s="96">
        <f>ROUND((K31/K25*K22+K23)*IF(K31&lt;K25,1,0)*(K18/K19),2)</f>
        <v>9321.76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58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N47"/>
  <sheetViews>
    <sheetView zoomScale="75" zoomScaleNormal="75" workbookViewId="0" topLeftCell="C10">
      <selection activeCell="F20" sqref="F2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IX a Memorándum D.T.E.E. N°    452 /2010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Marzo de 2008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57</v>
      </c>
      <c r="E18" s="184"/>
      <c r="F18" s="153"/>
      <c r="G18" s="157">
        <v>326.9</v>
      </c>
      <c r="H18" s="158"/>
      <c r="I18" s="157">
        <v>170.5</v>
      </c>
      <c r="J18" s="158"/>
      <c r="K18" s="157">
        <v>14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54.899999999965075</v>
      </c>
      <c r="H28" s="130"/>
      <c r="I28" s="167">
        <v>8.566666666666666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7</v>
      </c>
      <c r="H29" s="166"/>
      <c r="I29" s="108">
        <v>6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7.84</v>
      </c>
      <c r="H31" s="130"/>
      <c r="I31" s="138">
        <f>IF(I29=0,0,ROUND(I28/I29,2))</f>
        <v>1.43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2.14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624.16</v>
      </c>
      <c r="J35" s="116"/>
      <c r="K35" s="96">
        <f>ROUND((K31/K25*K22+K23)*IF(K31&lt;K25,1,0)*(K18/K19),2)</f>
        <v>2793.56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1111">
    <pageSetUpPr fitToPage="1"/>
  </sheetPr>
  <dimension ref="A1:N47"/>
  <sheetViews>
    <sheetView zoomScale="75" zoomScaleNormal="75" workbookViewId="0" topLeftCell="C13">
      <selection activeCell="F20" sqref="F2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IX a Memorándum D.T.E.E. N°    452 /2010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Marzo de 2008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12.416666666627862</v>
      </c>
      <c r="H28" s="130"/>
      <c r="I28" s="167">
        <v>0.93333333323244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6</v>
      </c>
      <c r="H29" s="166"/>
      <c r="I29" s="108">
        <v>2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2.07</v>
      </c>
      <c r="H31" s="130"/>
      <c r="I31" s="138">
        <f>IF(I29=0,0,ROUND(I28/I29,2))</f>
        <v>0.47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2.87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50.13</v>
      </c>
      <c r="J35" s="116"/>
      <c r="K35" s="96">
        <f>ROUND((K31/K25*K22+K23)*IF(K31&lt;K25,1,0)*(K18/K19),2)</f>
        <v>399.08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2010-06-08T12:28:39Z</cp:lastPrinted>
  <dcterms:created xsi:type="dcterms:W3CDTF">1998-04-21T14:04:37Z</dcterms:created>
  <dcterms:modified xsi:type="dcterms:W3CDTF">2010-08-06T14:20:42Z</dcterms:modified>
  <cp:category/>
  <cp:version/>
  <cp:contentType/>
  <cp:contentStatus/>
</cp:coreProperties>
</file>