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737" activeTab="0"/>
  </bookViews>
  <sheets>
    <sheet name="Ene - Jun 2014" sheetId="1" r:id="rId1"/>
    <sheet name="Inv Ad Ene-Jun 2014 " sheetId="2" r:id="rId2"/>
    <sheet name="Usu Ene-Jun 2014" sheetId="3" r:id="rId3"/>
    <sheet name="ICMR" sheetId="4" r:id="rId4"/>
    <sheet name="TASA FALL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'Ene - Jun 2014'!$A$1:$L$38</definedName>
    <definedName name="_xlnm.Print_Area" localSheetId="3">'ICMR'!$A$1:$K$34</definedName>
    <definedName name="_xlnm.Print_Area" localSheetId="1">'Inv Ad Ene-Jun 2014 '!$A$1:$M$45</definedName>
    <definedName name="_xlnm.Print_Area" localSheetId="4">'TASA FALLA'!$A$1:$T$74</definedName>
    <definedName name="_xlnm.Print_Area" localSheetId="2">'Usu Ene-Jun 2014'!$A$1:$M$61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0">'Ene - Jun 2014'!INICIO</definedName>
    <definedName name="INICIO" localSheetId="3">'ICMR'!INICIO</definedName>
    <definedName name="INICIO" localSheetId="1">'Inv Ad Ene-Jun 2014 '!INICIO</definedName>
    <definedName name="INICIO" localSheetId="4">'TASA FALLA'!INICIO</definedName>
    <definedName name="INICIO" localSheetId="2">'Usu Ene-Jun 2014'!INICIO</definedName>
    <definedName name="INICIO">[0]!INICIO</definedName>
    <definedName name="INICIOTI" localSheetId="4">'TASA FALLA'!INICIOTI</definedName>
    <definedName name="INICIOTI">[0]!INICIOTI</definedName>
    <definedName name="LINEAS" localSheetId="0">'Ene - Jun 2014'!LINEAS</definedName>
    <definedName name="LINEAS" localSheetId="3">'ICMR'!LINEAS</definedName>
    <definedName name="LINEAS" localSheetId="1">'Inv Ad Ene-Jun 2014 '!LINEAS</definedName>
    <definedName name="LINEAS" localSheetId="4">'TASA FALLA'!LINEAS</definedName>
    <definedName name="LINEAS" localSheetId="2">'Usu Ene-Jun 2014'!LINEAS</definedName>
    <definedName name="LINEAS">[0]!LINEAS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QITBA">#REF!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x" localSheetId="4">'TASA FALLA'!x</definedName>
    <definedName name="x">[0]!x</definedName>
    <definedName name="XX" localSheetId="4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<sst xmlns="http://schemas.openxmlformats.org/spreadsheetml/2006/main" count="148" uniqueCount="76">
  <si>
    <t xml:space="preserve">ENTE NACIONAL REGULADOR </t>
  </si>
  <si>
    <t>DE LA ELECTRICIDAD</t>
  </si>
  <si>
    <t>Sanciones duplicadas por tasa de falla &gt; 4 Sal. x año/100km.</t>
  </si>
  <si>
    <t xml:space="preserve">TOTALES  </t>
  </si>
  <si>
    <t>SISTEMA DE TRANSPORTE DE ENERGÍA ELÉCTRICA POR DISTRIBUCIÓN TRONCAL</t>
  </si>
  <si>
    <t xml:space="preserve">TRANSPA  S.A. </t>
  </si>
  <si>
    <t>SISTEMA DE TRANSPORTE DE ENERGÍA ELÉCTRICA EN ALTA TENSIÓN</t>
  </si>
  <si>
    <t>INDICES DE CALIDAD MEDIA DE REFERENCIA</t>
  </si>
  <si>
    <t>Líneas</t>
  </si>
  <si>
    <t>Transformadores</t>
  </si>
  <si>
    <t>Salidas</t>
  </si>
  <si>
    <t>Reactivos</t>
  </si>
  <si>
    <t>Suma uxt</t>
  </si>
  <si>
    <t>Ut</t>
  </si>
  <si>
    <t>T</t>
  </si>
  <si>
    <t>Indisponibilidad media</t>
  </si>
  <si>
    <t>Indice Acta Acuerdo</t>
  </si>
  <si>
    <t>Destino</t>
  </si>
  <si>
    <t>Premios (Valor positivo + 50%)</t>
  </si>
  <si>
    <t>TASA DE FALLA MEDIA DE REFERENCIA - DESTINO</t>
  </si>
  <si>
    <t>Tasa de falla Promedio</t>
  </si>
  <si>
    <t>Tasa de falla Acta Acuerdo</t>
  </si>
  <si>
    <t xml:space="preserve">SISTEMA DE TRANSPORTE DE ENERGÍA ELÉCTRICA POR DISTRIBUCIÓN TRONCAL </t>
  </si>
  <si>
    <t>TRANSPA S.A.</t>
  </si>
  <si>
    <t>INDISPONIBILIDADES FORZADAS DE LÍNEAS - TASA DE FALLA</t>
  </si>
  <si>
    <t>LÍNEAS</t>
  </si>
  <si>
    <t>U
[kV]</t>
  </si>
  <si>
    <t>Long.
[km]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</si>
  <si>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</si>
  <si>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</si>
  <si>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</si>
  <si>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</si>
  <si>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</si>
  <si>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</si>
  <si>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</si>
  <si>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Monto sanción</t>
  </si>
  <si>
    <t>Inversiones</t>
  </si>
  <si>
    <t>Usuarios</t>
  </si>
  <si>
    <t>TRANSPORTE DE ENERGÍA ELÉCTRICA POR DISTRIBUCIÓN TRONCAL</t>
  </si>
  <si>
    <t>MONTO TOTAL DESTINADO A INVERSIONES ADICIONALES CONFORME EL PUNTO  5.1.3. DEL ACTA ACUERDO</t>
  </si>
  <si>
    <t>EQUIPAMIENTO PROPIO</t>
  </si>
  <si>
    <t>2.1.1. Transformación</t>
  </si>
  <si>
    <t>2.2.1. Salidas</t>
  </si>
  <si>
    <t>MONTO TOTAL DESTINADO A USUARIOS</t>
  </si>
  <si>
    <t>ANEXO I</t>
  </si>
  <si>
    <t>1.2. Líneas - EDERSA</t>
  </si>
  <si>
    <t>2.1.2. Transformación - EDERSA</t>
  </si>
  <si>
    <t>2.2.2. Salidas - EDERSA</t>
  </si>
  <si>
    <t>SUPERVISIÓN</t>
  </si>
  <si>
    <t>ANEXO II</t>
  </si>
  <si>
    <t>ANEXO III</t>
  </si>
  <si>
    <t>ANEXO IV</t>
  </si>
  <si>
    <t>ANEXO V</t>
  </si>
  <si>
    <t>ANEXO VI</t>
  </si>
  <si>
    <t>Incentivos</t>
  </si>
  <si>
    <t>ENERO</t>
  </si>
  <si>
    <t>FEBRERO</t>
  </si>
  <si>
    <t>MARZO</t>
  </si>
  <si>
    <t>ABRIL</t>
  </si>
  <si>
    <t>MAYO</t>
  </si>
  <si>
    <t>JUNIO</t>
  </si>
  <si>
    <t>1.1. Lineas Equipamiento propio</t>
  </si>
  <si>
    <t>3.1. Reactivo Equipamiento propio</t>
  </si>
  <si>
    <t>TOTAL DE SANCIONES E INCENTIVOS</t>
  </si>
  <si>
    <t>2.1.3. Transformación - TRANSACUE S.A.</t>
  </si>
  <si>
    <t>1.3. Líneas - TRANSACUE S.A.</t>
  </si>
  <si>
    <t>Tasa de falla correspondiente al mes de junio de 2014</t>
  </si>
  <si>
    <t>Enero a Junio de 2014</t>
  </si>
  <si>
    <t>1.2. Líneas - Transportista Independiente TRANSACUE S.A.</t>
  </si>
  <si>
    <t>2.2.2. Salidas - TRANSACUE S.A.</t>
  </si>
  <si>
    <t>2.2.3. Salidas - TRANSACUE S.A.</t>
  </si>
  <si>
    <t>1.1. Líneas - EDERSA</t>
  </si>
  <si>
    <t>1.2. Líneas - TRANSPORTEL PATAG. S.A.</t>
  </si>
  <si>
    <t>2.1.2. Transformación - TRANSPORTEL PATAG. S.A.</t>
  </si>
  <si>
    <t>2.2.1. Salidas - EDERSA</t>
  </si>
  <si>
    <t xml:space="preserve">ANEXO VII al Memorándum D.T.E.E.  N°    34  /2014.- 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</si>
</sst>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00"/>
    <numFmt numFmtId="170" formatCode="#&quot;.&quot;#&quot;.-&quot;"/>
    <numFmt numFmtId="171" formatCode="#&quot;.&quot;#&quot;.&quot;#&quot;.-&quot;"/>
    <numFmt numFmtId="172" formatCode="0.0000000000"/>
    <numFmt numFmtId="173" formatCode="0.00000"/>
    <numFmt numFmtId="174" formatCode="&quot;$&quot;\ #,##0.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12"/>
      <name val="Arial"/>
      <family val="2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sz val="10"/>
      <name val="MS Sans Serif"/>
      <family val="0"/>
    </font>
    <font>
      <b/>
      <sz val="12"/>
      <name val="Times New Roman"/>
      <family val="1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u val="single"/>
      <sz val="25"/>
      <name val="Times New Roman"/>
      <family val="1"/>
    </font>
    <font>
      <b/>
      <i/>
      <u val="single"/>
      <sz val="2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20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0" applyNumberFormat="0" applyBorder="0" applyAlignment="0" applyProtection="0"/>
    <xf numFmtId="0" fontId="45" fillId="11" borderId="1" applyNumberFormat="0" applyAlignment="0" applyProtection="0"/>
    <xf numFmtId="0" fontId="46" fillId="1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50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" borderId="5" applyNumberFormat="0" applyFont="0" applyAlignment="0" applyProtection="0"/>
    <xf numFmtId="9" fontId="0" fillId="0" borderId="0" applyFont="0" applyFill="0" applyBorder="0" applyAlignment="0" applyProtection="0"/>
    <xf numFmtId="0" fontId="53" fillId="11" borderId="6" applyNumberFormat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56" fillId="0" borderId="7" applyNumberFormat="0" applyFill="0" applyAlignment="0" applyProtection="0"/>
    <xf numFmtId="0" fontId="49" fillId="0" borderId="8" applyNumberFormat="0" applyFill="0" applyAlignment="0" applyProtection="0"/>
    <xf numFmtId="0" fontId="57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12" fillId="0" borderId="0" xfId="56" applyFont="1" applyAlignment="1">
      <alignment horizontal="right" vertical="top"/>
      <protection/>
    </xf>
    <xf numFmtId="0" fontId="13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4" fillId="0" borderId="0" xfId="56" applyFont="1">
      <alignment/>
      <protection/>
    </xf>
    <xf numFmtId="0" fontId="1" fillId="0" borderId="0" xfId="56">
      <alignment/>
      <protection/>
    </xf>
    <xf numFmtId="0" fontId="4" fillId="0" borderId="0" xfId="56" applyFont="1" applyAlignment="1">
      <alignment horizontal="centerContinuous"/>
      <protection/>
    </xf>
    <xf numFmtId="0" fontId="3" fillId="0" borderId="0" xfId="56" applyFont="1" applyFill="1" applyBorder="1" applyAlignment="1" applyProtection="1">
      <alignment horizontal="centerContinuous"/>
      <protection/>
    </xf>
    <xf numFmtId="0" fontId="7" fillId="0" borderId="0" xfId="56" applyNumberFormat="1" applyFont="1" applyAlignment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14" fillId="0" borderId="0" xfId="56" applyFont="1" applyFill="1" applyBorder="1" applyAlignment="1" applyProtection="1">
      <alignment horizontal="left"/>
      <protection/>
    </xf>
    <xf numFmtId="0" fontId="5" fillId="0" borderId="0" xfId="56" applyFont="1" applyBorder="1">
      <alignment/>
      <protection/>
    </xf>
    <xf numFmtId="0" fontId="11" fillId="0" borderId="0" xfId="56" applyFont="1">
      <alignment/>
      <protection/>
    </xf>
    <xf numFmtId="0" fontId="15" fillId="0" borderId="0" xfId="56" applyFont="1" applyBorder="1" applyAlignment="1">
      <alignment horizontal="centerContinuous"/>
      <protection/>
    </xf>
    <xf numFmtId="0" fontId="16" fillId="0" borderId="0" xfId="56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11" fillId="0" borderId="0" xfId="56" applyFont="1" applyBorder="1" applyAlignment="1">
      <alignment horizontal="centerContinuous"/>
      <protection/>
    </xf>
    <xf numFmtId="0" fontId="11" fillId="0" borderId="0" xfId="56" applyFont="1" applyBorder="1">
      <alignment/>
      <protection/>
    </xf>
    <xf numFmtId="0" fontId="4" fillId="0" borderId="0" xfId="56" applyFont="1" applyBorder="1">
      <alignment/>
      <protection/>
    </xf>
    <xf numFmtId="0" fontId="9" fillId="0" borderId="0" xfId="56" applyFont="1">
      <alignment/>
      <protection/>
    </xf>
    <xf numFmtId="0" fontId="17" fillId="0" borderId="0" xfId="56" applyFont="1">
      <alignment/>
      <protection/>
    </xf>
    <xf numFmtId="0" fontId="18" fillId="0" borderId="0" xfId="56" applyFont="1" applyBorder="1">
      <alignment/>
      <protection/>
    </xf>
    <xf numFmtId="0" fontId="17" fillId="0" borderId="0" xfId="56" applyFont="1" applyBorder="1">
      <alignment/>
      <protection/>
    </xf>
    <xf numFmtId="0" fontId="19" fillId="0" borderId="10" xfId="56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6" applyFont="1" applyBorder="1">
      <alignment/>
      <protection/>
    </xf>
    <xf numFmtId="0" fontId="17" fillId="0" borderId="12" xfId="56" applyFont="1" applyBorder="1">
      <alignment/>
      <protection/>
    </xf>
    <xf numFmtId="0" fontId="8" fillId="0" borderId="0" xfId="56" applyFont="1">
      <alignment/>
      <protection/>
    </xf>
    <xf numFmtId="0" fontId="10" fillId="0" borderId="13" xfId="56" applyFont="1" applyBorder="1" applyAlignment="1">
      <alignment horizontal="centerContinuous"/>
      <protection/>
    </xf>
    <xf numFmtId="0" fontId="1" fillId="0" borderId="0" xfId="56" applyNumberFormat="1" applyAlignment="1">
      <alignment horizontal="centerContinuous"/>
      <protection/>
    </xf>
    <xf numFmtId="0" fontId="8" fillId="0" borderId="0" xfId="56" applyNumberFormat="1" applyFont="1" applyAlignment="1">
      <alignment horizontal="centerContinuous"/>
      <protection/>
    </xf>
    <xf numFmtId="0" fontId="10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20" fillId="0" borderId="0" xfId="56" applyNumberFormat="1" applyFont="1" applyBorder="1" applyAlignment="1">
      <alignment horizontal="right"/>
      <protection/>
    </xf>
    <xf numFmtId="0" fontId="10" fillId="0" borderId="0" xfId="56" applyFont="1" applyBorder="1">
      <alignment/>
      <protection/>
    </xf>
    <xf numFmtId="0" fontId="8" fillId="0" borderId="14" xfId="56" applyFont="1" applyBorder="1">
      <alignment/>
      <protection/>
    </xf>
    <xf numFmtId="0" fontId="20" fillId="0" borderId="0" xfId="56" applyNumberFormat="1" applyFont="1" applyBorder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20" fillId="0" borderId="0" xfId="56" applyNumberFormat="1" applyFont="1" applyBorder="1" applyAlignment="1">
      <alignment horizontal="right"/>
      <protection/>
    </xf>
    <xf numFmtId="0" fontId="20" fillId="0" borderId="0" xfId="56" applyNumberFormat="1" applyFont="1" applyBorder="1" applyAlignment="1">
      <alignment/>
      <protection/>
    </xf>
    <xf numFmtId="7" fontId="20" fillId="0" borderId="0" xfId="56" applyNumberFormat="1" applyFont="1" applyBorder="1" applyAlignment="1">
      <alignment horizontal="right"/>
      <protection/>
    </xf>
    <xf numFmtId="0" fontId="4" fillId="0" borderId="13" xfId="56" applyFont="1" applyBorder="1">
      <alignment/>
      <protection/>
    </xf>
    <xf numFmtId="0" fontId="2" fillId="0" borderId="0" xfId="56" applyNumberFormat="1" applyFont="1" applyBorder="1" applyAlignment="1">
      <alignment horizontal="right"/>
      <protection/>
    </xf>
    <xf numFmtId="0" fontId="4" fillId="0" borderId="14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6" applyFont="1" applyBorder="1" applyAlignment="1">
      <alignment horizontal="center"/>
      <protection/>
    </xf>
    <xf numFmtId="0" fontId="21" fillId="0" borderId="0" xfId="56" applyNumberFormat="1" applyFont="1" applyBorder="1" applyAlignment="1">
      <alignment horizontal="left"/>
      <protection/>
    </xf>
    <xf numFmtId="0" fontId="17" fillId="0" borderId="15" xfId="56" applyFont="1" applyBorder="1">
      <alignment/>
      <protection/>
    </xf>
    <xf numFmtId="0" fontId="17" fillId="0" borderId="16" xfId="56" applyFont="1" applyBorder="1">
      <alignment/>
      <protection/>
    </xf>
    <xf numFmtId="0" fontId="17" fillId="0" borderId="17" xfId="56" applyFont="1" applyBorder="1">
      <alignment/>
      <protection/>
    </xf>
    <xf numFmtId="7" fontId="20" fillId="0" borderId="0" xfId="56" applyNumberFormat="1" applyFont="1" applyBorder="1">
      <alignment/>
      <protection/>
    </xf>
    <xf numFmtId="49" fontId="20" fillId="0" borderId="0" xfId="56" applyNumberFormat="1" applyFont="1" applyBorder="1" applyAlignment="1">
      <alignment/>
      <protection/>
    </xf>
    <xf numFmtId="49" fontId="20" fillId="0" borderId="0" xfId="56" applyNumberFormat="1" applyFont="1" applyBorder="1" applyAlignment="1">
      <alignment horizontal="right"/>
      <protection/>
    </xf>
    <xf numFmtId="7" fontId="8" fillId="0" borderId="0" xfId="56" applyNumberFormat="1" applyFont="1">
      <alignment/>
      <protection/>
    </xf>
    <xf numFmtId="0" fontId="15" fillId="0" borderId="0" xfId="0" applyFont="1" applyBorder="1" applyAlignment="1">
      <alignment horizontal="centerContinuous"/>
    </xf>
    <xf numFmtId="0" fontId="5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20" fillId="0" borderId="0" xfId="57" applyFont="1" applyBorder="1">
      <alignment/>
      <protection/>
    </xf>
    <xf numFmtId="0" fontId="12" fillId="0" borderId="0" xfId="57" applyFont="1" applyAlignment="1">
      <alignment horizontal="right" vertical="top"/>
      <protection/>
    </xf>
    <xf numFmtId="0" fontId="13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4" fillId="0" borderId="0" xfId="57" applyFont="1">
      <alignment/>
      <protection/>
    </xf>
    <xf numFmtId="0" fontId="1" fillId="0" borderId="0" xfId="57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 applyFill="1" applyBorder="1" applyAlignment="1" applyProtection="1">
      <alignment horizontal="centerContinuous"/>
      <protection/>
    </xf>
    <xf numFmtId="0" fontId="7" fillId="0" borderId="0" xfId="57" applyNumberFormat="1" applyFont="1" applyAlignment="1">
      <alignment horizontal="left"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14" fillId="0" borderId="0" xfId="57" applyFont="1" applyFill="1" applyBorder="1" applyAlignment="1" applyProtection="1">
      <alignment horizontal="left"/>
      <protection/>
    </xf>
    <xf numFmtId="0" fontId="5" fillId="0" borderId="0" xfId="57" applyFont="1" applyBorder="1">
      <alignment/>
      <protection/>
    </xf>
    <xf numFmtId="0" fontId="11" fillId="0" borderId="0" xfId="57" applyFont="1">
      <alignment/>
      <protection/>
    </xf>
    <xf numFmtId="0" fontId="15" fillId="0" borderId="0" xfId="57" applyFont="1" applyBorder="1" applyAlignment="1">
      <alignment horizontal="centerContinuous"/>
      <protection/>
    </xf>
    <xf numFmtId="0" fontId="16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11" fillId="0" borderId="0" xfId="57" applyFont="1" applyBorder="1" applyAlignment="1">
      <alignment horizontal="centerContinuous"/>
      <protection/>
    </xf>
    <xf numFmtId="0" fontId="11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9" fillId="0" borderId="0" xfId="57" applyFont="1">
      <alignment/>
      <protection/>
    </xf>
    <xf numFmtId="0" fontId="1" fillId="0" borderId="0" xfId="57" applyAlignment="1">
      <alignment horizontal="centerContinuous"/>
      <protection/>
    </xf>
    <xf numFmtId="0" fontId="24" fillId="0" borderId="0" xfId="57" applyFont="1" applyAlignment="1">
      <alignment horizontal="centerContinuous"/>
      <protection/>
    </xf>
    <xf numFmtId="0" fontId="17" fillId="0" borderId="0" xfId="57" applyFont="1">
      <alignment/>
      <protection/>
    </xf>
    <xf numFmtId="0" fontId="18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17" fillId="0" borderId="10" xfId="57" applyFont="1" applyBorder="1">
      <alignment/>
      <protection/>
    </xf>
    <xf numFmtId="0" fontId="17" fillId="0" borderId="11" xfId="57" applyFont="1" applyBorder="1">
      <alignment/>
      <protection/>
    </xf>
    <xf numFmtId="171" fontId="17" fillId="0" borderId="11" xfId="57" applyNumberFormat="1" applyFont="1" applyBorder="1">
      <alignment/>
      <protection/>
    </xf>
    <xf numFmtId="0" fontId="17" fillId="0" borderId="12" xfId="57" applyFont="1" applyBorder="1">
      <alignment/>
      <protection/>
    </xf>
    <xf numFmtId="0" fontId="8" fillId="0" borderId="0" xfId="57" applyFont="1">
      <alignment/>
      <protection/>
    </xf>
    <xf numFmtId="0" fontId="10" fillId="0" borderId="13" xfId="57" applyFont="1" applyBorder="1" applyAlignment="1">
      <alignment horizontal="centerContinuous"/>
      <protection/>
    </xf>
    <xf numFmtId="0" fontId="1" fillId="0" borderId="0" xfId="57" applyNumberFormat="1" applyBorder="1" applyAlignment="1">
      <alignment horizontal="centerContinuous"/>
      <protection/>
    </xf>
    <xf numFmtId="0" fontId="8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0" fontId="8" fillId="0" borderId="0" xfId="57" applyFont="1" applyBorder="1" applyAlignment="1">
      <alignment horizontal="centerContinuous"/>
      <protection/>
    </xf>
    <xf numFmtId="0" fontId="8" fillId="0" borderId="14" xfId="57" applyFont="1" applyBorder="1" applyAlignment="1">
      <alignment horizontal="centerContinuous"/>
      <protection/>
    </xf>
    <xf numFmtId="0" fontId="8" fillId="0" borderId="0" xfId="57" applyFont="1" applyBorder="1">
      <alignment/>
      <protection/>
    </xf>
    <xf numFmtId="0" fontId="8" fillId="0" borderId="13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70" fontId="20" fillId="0" borderId="0" xfId="57" applyNumberFormat="1" applyFont="1" applyBorder="1" applyAlignment="1">
      <alignment horizontal="right"/>
      <protection/>
    </xf>
    <xf numFmtId="171" fontId="8" fillId="0" borderId="0" xfId="57" applyNumberFormat="1" applyFont="1" applyBorder="1">
      <alignment/>
      <protection/>
    </xf>
    <xf numFmtId="0" fontId="10" fillId="0" borderId="0" xfId="57" applyFont="1" applyBorder="1">
      <alignment/>
      <protection/>
    </xf>
    <xf numFmtId="0" fontId="8" fillId="0" borderId="14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71" fontId="20" fillId="0" borderId="0" xfId="57" applyNumberFormat="1" applyFont="1" applyBorder="1">
      <alignment/>
      <protection/>
    </xf>
    <xf numFmtId="7" fontId="20" fillId="0" borderId="0" xfId="57" applyNumberFormat="1" applyFont="1" applyBorder="1" applyAlignment="1">
      <alignment horizontal="right"/>
      <protection/>
    </xf>
    <xf numFmtId="0" fontId="4" fillId="0" borderId="13" xfId="57" applyFont="1" applyBorder="1">
      <alignment/>
      <protection/>
    </xf>
    <xf numFmtId="0" fontId="20" fillId="0" borderId="18" xfId="57" applyNumberFormat="1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8" fillId="0" borderId="18" xfId="57" applyNumberFormat="1" applyFont="1" applyBorder="1" applyAlignment="1">
      <alignment horizontal="center"/>
      <protection/>
    </xf>
    <xf numFmtId="169" fontId="8" fillId="0" borderId="18" xfId="57" applyNumberFormat="1" applyFont="1" applyBorder="1" applyAlignment="1">
      <alignment horizontal="center"/>
      <protection/>
    </xf>
    <xf numFmtId="172" fontId="20" fillId="0" borderId="18" xfId="57" applyNumberFormat="1" applyFont="1" applyBorder="1" applyAlignment="1">
      <alignment horizontal="center"/>
      <protection/>
    </xf>
    <xf numFmtId="173" fontId="20" fillId="0" borderId="18" xfId="57" applyNumberFormat="1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17" fillId="0" borderId="13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0" fontId="10" fillId="0" borderId="0" xfId="56" applyFont="1" applyBorder="1" applyAlignment="1">
      <alignment horizontal="center"/>
      <protection/>
    </xf>
    <xf numFmtId="0" fontId="36" fillId="0" borderId="0" xfId="56" applyFont="1" applyAlignment="1">
      <alignment horizontal="centerContinuous"/>
      <protection/>
    </xf>
    <xf numFmtId="0" fontId="14" fillId="0" borderId="0" xfId="56" applyFont="1" applyFill="1" applyBorder="1" applyAlignment="1" applyProtection="1">
      <alignment horizontal="center"/>
      <protection/>
    </xf>
    <xf numFmtId="0" fontId="6" fillId="0" borderId="0" xfId="56" applyFont="1" applyBorder="1" applyAlignment="1">
      <alignment horizontal="centerContinuous"/>
      <protection/>
    </xf>
    <xf numFmtId="0" fontId="37" fillId="0" borderId="13" xfId="56" applyFont="1" applyBorder="1" applyAlignment="1">
      <alignment horizontal="centerContinuous"/>
      <protection/>
    </xf>
    <xf numFmtId="49" fontId="14" fillId="0" borderId="0" xfId="56" applyNumberFormat="1" applyFont="1" applyBorder="1" applyAlignment="1">
      <alignment/>
      <protection/>
    </xf>
    <xf numFmtId="7" fontId="14" fillId="0" borderId="0" xfId="56" applyNumberFormat="1" applyFont="1" applyBorder="1">
      <alignment/>
      <protection/>
    </xf>
    <xf numFmtId="0" fontId="38" fillId="0" borderId="0" xfId="56" applyFont="1" applyBorder="1">
      <alignment/>
      <protection/>
    </xf>
    <xf numFmtId="7" fontId="14" fillId="0" borderId="0" xfId="56" applyNumberFormat="1" applyFont="1" applyBorder="1" applyAlignment="1">
      <alignment horizontal="right"/>
      <protection/>
    </xf>
    <xf numFmtId="49" fontId="20" fillId="0" borderId="0" xfId="56" applyNumberFormat="1" applyFont="1" applyBorder="1" applyAlignment="1">
      <alignment horizontal="right"/>
      <protection/>
    </xf>
    <xf numFmtId="0" fontId="8" fillId="0" borderId="0" xfId="56" applyFont="1" applyBorder="1" applyAlignment="1">
      <alignment horizontal="right"/>
      <protection/>
    </xf>
    <xf numFmtId="7" fontId="14" fillId="0" borderId="19" xfId="56" applyNumberFormat="1" applyFont="1" applyBorder="1" applyAlignment="1">
      <alignment horizontal="center"/>
      <protection/>
    </xf>
    <xf numFmtId="0" fontId="14" fillId="0" borderId="0" xfId="56" applyFont="1" applyBorder="1" applyAlignment="1">
      <alignment horizontal="center"/>
      <protection/>
    </xf>
    <xf numFmtId="7" fontId="14" fillId="0" borderId="0" xfId="56" applyNumberFormat="1" applyFont="1" applyBorder="1" applyAlignment="1">
      <alignment horizontal="center"/>
      <protection/>
    </xf>
    <xf numFmtId="7" fontId="20" fillId="0" borderId="0" xfId="56" applyNumberFormat="1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17" fillId="0" borderId="11" xfId="56" applyFont="1" applyBorder="1" applyAlignment="1">
      <alignment horizontal="center"/>
      <protection/>
    </xf>
    <xf numFmtId="0" fontId="5" fillId="0" borderId="13" xfId="56" applyFont="1" applyBorder="1">
      <alignment/>
      <protection/>
    </xf>
    <xf numFmtId="0" fontId="14" fillId="0" borderId="0" xfId="56" applyNumberFormat="1" applyFont="1" applyBorder="1" applyAlignment="1">
      <alignment horizontal="right"/>
      <protection/>
    </xf>
    <xf numFmtId="0" fontId="39" fillId="0" borderId="0" xfId="56" applyFont="1" applyBorder="1">
      <alignment/>
      <protection/>
    </xf>
    <xf numFmtId="0" fontId="39" fillId="0" borderId="0" xfId="56" applyFont="1" applyBorder="1" applyAlignment="1">
      <alignment horizontal="center"/>
      <protection/>
    </xf>
    <xf numFmtId="0" fontId="5" fillId="0" borderId="14" xfId="56" applyFont="1" applyBorder="1">
      <alignment/>
      <protection/>
    </xf>
    <xf numFmtId="0" fontId="39" fillId="0" borderId="13" xfId="56" applyFont="1" applyBorder="1" applyAlignment="1">
      <alignment horizontal="centerContinuous"/>
      <protection/>
    </xf>
    <xf numFmtId="0" fontId="14" fillId="0" borderId="0" xfId="56" applyNumberFormat="1" applyFont="1" applyBorder="1" applyAlignment="1">
      <alignment horizontal="centerContinuous"/>
      <protection/>
    </xf>
    <xf numFmtId="0" fontId="5" fillId="0" borderId="0" xfId="56" applyFont="1" applyBorder="1" applyAlignment="1">
      <alignment horizontal="centerContinuous"/>
      <protection/>
    </xf>
    <xf numFmtId="0" fontId="39" fillId="0" borderId="0" xfId="56" applyFont="1" applyBorder="1" applyAlignment="1">
      <alignment horizontal="centerContinuous"/>
      <protection/>
    </xf>
    <xf numFmtId="0" fontId="5" fillId="0" borderId="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Continuous"/>
      <protection/>
    </xf>
    <xf numFmtId="0" fontId="13" fillId="0" borderId="0" xfId="56" applyFont="1">
      <alignment/>
      <protection/>
    </xf>
    <xf numFmtId="0" fontId="14" fillId="0" borderId="0" xfId="56" applyNumberFormat="1" applyFont="1" applyBorder="1" applyAlignment="1">
      <alignment horizontal="right"/>
      <protection/>
    </xf>
    <xf numFmtId="49" fontId="14" fillId="0" borderId="0" xfId="56" applyNumberFormat="1" applyFont="1" applyBorder="1" applyAlignment="1">
      <alignment horizontal="center"/>
      <protection/>
    </xf>
    <xf numFmtId="49" fontId="14" fillId="0" borderId="0" xfId="56" applyNumberFormat="1" applyFont="1" applyBorder="1" applyAlignment="1">
      <alignment horizontal="right"/>
      <protection/>
    </xf>
    <xf numFmtId="0" fontId="14" fillId="0" borderId="0" xfId="56" applyNumberFormat="1" applyFont="1" applyBorder="1" applyAlignment="1">
      <alignment/>
      <protection/>
    </xf>
    <xf numFmtId="0" fontId="14" fillId="0" borderId="0" xfId="56" applyFont="1" applyBorder="1">
      <alignment/>
      <protection/>
    </xf>
    <xf numFmtId="49" fontId="14" fillId="0" borderId="0" xfId="56" applyNumberFormat="1" applyFont="1" applyBorder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40" fillId="0" borderId="0" xfId="56" applyNumberFormat="1" applyFont="1" applyBorder="1" applyAlignment="1">
      <alignment horizontal="left"/>
      <protection/>
    </xf>
    <xf numFmtId="0" fontId="17" fillId="0" borderId="16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7" fontId="20" fillId="0" borderId="0" xfId="56" applyNumberFormat="1" applyFont="1" applyBorder="1" applyAlignment="1">
      <alignment horizontal="center" vertical="center"/>
      <protection/>
    </xf>
    <xf numFmtId="7" fontId="20" fillId="0" borderId="20" xfId="56" applyNumberFormat="1" applyFont="1" applyBorder="1" applyAlignment="1">
      <alignment horizontal="center" vertical="center"/>
      <protection/>
    </xf>
    <xf numFmtId="0" fontId="4" fillId="0" borderId="20" xfId="56" applyFont="1" applyBorder="1" applyAlignment="1">
      <alignment horizontal="center" vertical="center"/>
      <protection/>
    </xf>
    <xf numFmtId="0" fontId="8" fillId="0" borderId="2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41" fillId="0" borderId="21" xfId="56" applyFont="1" applyBorder="1" applyAlignment="1">
      <alignment horizontal="center"/>
      <protection/>
    </xf>
    <xf numFmtId="0" fontId="8" fillId="0" borderId="22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7" fontId="20" fillId="0" borderId="23" xfId="56" applyNumberFormat="1" applyFont="1" applyBorder="1" applyAlignment="1">
      <alignment horizontal="center" vertical="center"/>
      <protection/>
    </xf>
    <xf numFmtId="7" fontId="20" fillId="0" borderId="24" xfId="56" applyNumberFormat="1" applyFont="1" applyBorder="1" applyAlignment="1">
      <alignment horizontal="center" vertical="center"/>
      <protection/>
    </xf>
    <xf numFmtId="0" fontId="1" fillId="0" borderId="0" xfId="56" applyBorder="1" applyAlignment="1">
      <alignment horizontal="centerContinuous"/>
      <protection/>
    </xf>
    <xf numFmtId="174" fontId="20" fillId="0" borderId="25" xfId="56" applyNumberFormat="1" applyFont="1" applyBorder="1" applyAlignment="1">
      <alignment horizontal="center" vertical="center"/>
      <protection/>
    </xf>
    <xf numFmtId="174" fontId="20" fillId="0" borderId="26" xfId="56" applyNumberFormat="1" applyFont="1" applyBorder="1" applyAlignment="1">
      <alignment horizontal="center" vertical="center"/>
      <protection/>
    </xf>
    <xf numFmtId="174" fontId="20" fillId="0" borderId="27" xfId="56" applyNumberFormat="1" applyFont="1" applyBorder="1" applyAlignment="1">
      <alignment horizontal="center" vertical="center"/>
      <protection/>
    </xf>
    <xf numFmtId="7" fontId="14" fillId="0" borderId="19" xfId="56" applyNumberFormat="1" applyFont="1" applyBorder="1" applyAlignment="1">
      <alignment horizontal="right" vertical="center"/>
      <protection/>
    </xf>
    <xf numFmtId="7" fontId="20" fillId="0" borderId="21" xfId="56" applyNumberFormat="1" applyFont="1" applyBorder="1" applyAlignment="1">
      <alignment horizontal="right"/>
      <protection/>
    </xf>
    <xf numFmtId="0" fontId="10" fillId="0" borderId="28" xfId="56" applyFont="1" applyBorder="1" applyAlignment="1">
      <alignment horizontal="center"/>
      <protection/>
    </xf>
    <xf numFmtId="0" fontId="10" fillId="0" borderId="29" xfId="56" applyFont="1" applyBorder="1" applyAlignment="1">
      <alignment horizontal="center"/>
      <protection/>
    </xf>
    <xf numFmtId="0" fontId="41" fillId="0" borderId="30" xfId="56" applyFont="1" applyBorder="1" applyAlignment="1">
      <alignment horizontal="center"/>
      <protection/>
    </xf>
    <xf numFmtId="0" fontId="10" fillId="0" borderId="30" xfId="56" applyFont="1" applyBorder="1" applyAlignment="1">
      <alignment horizontal="center"/>
      <protection/>
    </xf>
    <xf numFmtId="174" fontId="20" fillId="0" borderId="29" xfId="56" applyNumberFormat="1" applyFont="1" applyBorder="1" applyAlignment="1">
      <alignment horizontal="center" vertical="center"/>
      <protection/>
    </xf>
    <xf numFmtId="174" fontId="20" fillId="0" borderId="30" xfId="56" applyNumberFormat="1" applyFont="1" applyBorder="1" applyAlignment="1">
      <alignment horizontal="center" vertical="center"/>
      <protection/>
    </xf>
    <xf numFmtId="174" fontId="20" fillId="0" borderId="31" xfId="56" applyNumberFormat="1" applyFont="1" applyBorder="1" applyAlignment="1">
      <alignment horizontal="center" vertical="center"/>
      <protection/>
    </xf>
    <xf numFmtId="0" fontId="1" fillId="0" borderId="0" xfId="56" applyNumberFormat="1" applyBorder="1" applyAlignment="1">
      <alignment horizontal="centerContinuous"/>
      <protection/>
    </xf>
    <xf numFmtId="0" fontId="8" fillId="0" borderId="0" xfId="56" applyNumberFormat="1" applyFont="1" applyBorder="1" applyAlignment="1">
      <alignment horizontal="centerContinuous"/>
      <protection/>
    </xf>
    <xf numFmtId="0" fontId="4" fillId="0" borderId="15" xfId="56" applyFont="1" applyBorder="1">
      <alignment/>
      <protection/>
    </xf>
    <xf numFmtId="0" fontId="4" fillId="0" borderId="16" xfId="56" applyFont="1" applyBorder="1">
      <alignment/>
      <protection/>
    </xf>
    <xf numFmtId="0" fontId="4" fillId="0" borderId="17" xfId="56" applyFont="1" applyBorder="1">
      <alignment/>
      <protection/>
    </xf>
    <xf numFmtId="174" fontId="20" fillId="0" borderId="32" xfId="56" applyNumberFormat="1" applyFont="1" applyBorder="1" applyAlignment="1">
      <alignment horizontal="center" vertical="center"/>
      <protection/>
    </xf>
    <xf numFmtId="174" fontId="20" fillId="0" borderId="19" xfId="56" applyNumberFormat="1" applyFont="1" applyBorder="1" applyAlignment="1">
      <alignment horizontal="center" vertical="center"/>
      <protection/>
    </xf>
    <xf numFmtId="0" fontId="41" fillId="0" borderId="22" xfId="56" applyFont="1" applyBorder="1" applyAlignment="1">
      <alignment horizontal="center"/>
      <protection/>
    </xf>
    <xf numFmtId="174" fontId="4" fillId="0" borderId="0" xfId="56" applyNumberFormat="1" applyFont="1">
      <alignment/>
      <protection/>
    </xf>
    <xf numFmtId="0" fontId="8" fillId="0" borderId="13" xfId="56" applyFont="1" applyBorder="1" applyAlignment="1">
      <alignment vertical="center"/>
      <protection/>
    </xf>
    <xf numFmtId="0" fontId="20" fillId="0" borderId="0" xfId="56" applyNumberFormat="1" applyFont="1" applyBorder="1" applyAlignment="1">
      <alignment horizontal="right" vertical="center"/>
      <protection/>
    </xf>
    <xf numFmtId="49" fontId="20" fillId="0" borderId="28" xfId="56" applyNumberFormat="1" applyFont="1" applyBorder="1" applyAlignment="1">
      <alignment vertical="center"/>
      <protection/>
    </xf>
    <xf numFmtId="0" fontId="8" fillId="0" borderId="33" xfId="56" applyFont="1" applyBorder="1" applyAlignment="1">
      <alignment vertical="center"/>
      <protection/>
    </xf>
    <xf numFmtId="0" fontId="8" fillId="0" borderId="14" xfId="56" applyFont="1" applyBorder="1" applyAlignment="1">
      <alignment vertical="center"/>
      <protection/>
    </xf>
    <xf numFmtId="0" fontId="8" fillId="0" borderId="0" xfId="56" applyFont="1" applyBorder="1" applyAlignment="1">
      <alignment vertical="center"/>
      <protection/>
    </xf>
    <xf numFmtId="0" fontId="8" fillId="0" borderId="0" xfId="56" applyFont="1" applyAlignment="1">
      <alignment vertical="center"/>
      <protection/>
    </xf>
    <xf numFmtId="49" fontId="20" fillId="0" borderId="21" xfId="56" applyNumberFormat="1" applyFont="1" applyBorder="1" applyAlignment="1">
      <alignment horizontal="right" vertical="center"/>
      <protection/>
    </xf>
    <xf numFmtId="0" fontId="20" fillId="0" borderId="0" xfId="56" applyNumberFormat="1" applyFont="1" applyBorder="1" applyAlignment="1">
      <alignment vertical="center"/>
      <protection/>
    </xf>
    <xf numFmtId="0" fontId="4" fillId="0" borderId="13" xfId="56" applyFont="1" applyBorder="1" applyAlignment="1">
      <alignment vertical="center"/>
      <protection/>
    </xf>
    <xf numFmtId="0" fontId="2" fillId="0" borderId="0" xfId="56" applyNumberFormat="1" applyFont="1" applyBorder="1" applyAlignment="1">
      <alignment horizontal="right" vertical="center"/>
      <protection/>
    </xf>
    <xf numFmtId="49" fontId="20" fillId="0" borderId="21" xfId="56" applyNumberFormat="1" applyFont="1" applyBorder="1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14" xfId="56" applyFont="1" applyBorder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20" fillId="0" borderId="0" xfId="56" applyFont="1" applyBorder="1" applyAlignment="1">
      <alignment vertical="center"/>
      <protection/>
    </xf>
    <xf numFmtId="0" fontId="20" fillId="0" borderId="0" xfId="56" applyNumberFormat="1" applyFont="1" applyBorder="1" applyAlignment="1">
      <alignment horizontal="right" vertical="center"/>
      <protection/>
    </xf>
    <xf numFmtId="49" fontId="20" fillId="0" borderId="34" xfId="56" applyNumberFormat="1" applyFont="1" applyBorder="1" applyAlignment="1">
      <alignment vertical="center"/>
      <protection/>
    </xf>
    <xf numFmtId="0" fontId="8" fillId="0" borderId="35" xfId="56" applyFont="1" applyBorder="1" applyAlignment="1">
      <alignment vertical="center"/>
      <protection/>
    </xf>
    <xf numFmtId="0" fontId="1" fillId="0" borderId="0" xfId="54">
      <alignment/>
      <protection/>
    </xf>
    <xf numFmtId="0" fontId="12" fillId="0" borderId="0" xfId="54" applyFont="1" applyAlignment="1">
      <alignment horizontal="right" vertical="top"/>
      <protection/>
    </xf>
    <xf numFmtId="0" fontId="2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26" fillId="0" borderId="0" xfId="54" applyFont="1" applyAlignment="1">
      <alignment horizontal="centerContinuous"/>
      <protection/>
    </xf>
    <xf numFmtId="0" fontId="2" fillId="0" borderId="0" xfId="54" applyFont="1" applyBorder="1" applyAlignment="1" applyProtection="1">
      <alignment horizontal="centerContinuous" vertical="center"/>
      <protection/>
    </xf>
    <xf numFmtId="0" fontId="1" fillId="0" borderId="0" xfId="54" applyAlignment="1">
      <alignment horizontal="centerContinuous" vertical="center"/>
      <protection/>
    </xf>
    <xf numFmtId="0" fontId="27" fillId="0" borderId="0" xfId="54" applyFont="1" applyBorder="1" applyAlignment="1">
      <alignment horizontal="centerContinuous"/>
      <protection/>
    </xf>
    <xf numFmtId="0" fontId="28" fillId="0" borderId="0" xfId="54" applyFont="1" applyBorder="1" applyAlignment="1" applyProtection="1">
      <alignment horizontal="left"/>
      <protection/>
    </xf>
    <xf numFmtId="0" fontId="29" fillId="0" borderId="0" xfId="54" applyFont="1" applyBorder="1" applyAlignment="1" applyProtection="1">
      <alignment horizontal="centerContinuous"/>
      <protection/>
    </xf>
    <xf numFmtId="0" fontId="1" fillId="0" borderId="0" xfId="54" applyAlignment="1">
      <alignment horizontal="centerContinuous"/>
      <protection/>
    </xf>
    <xf numFmtId="0" fontId="29" fillId="0" borderId="0" xfId="54" applyFont="1" applyAlignment="1">
      <alignment horizontal="centerContinuous"/>
      <protection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30" fillId="0" borderId="11" xfId="54" applyFont="1" applyBorder="1">
      <alignment/>
      <protection/>
    </xf>
    <xf numFmtId="0" fontId="1" fillId="0" borderId="12" xfId="54" applyBorder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30" fillId="0" borderId="0" xfId="54" applyFont="1" applyBorder="1" applyAlignment="1">
      <alignment horizontal="centerContinuous"/>
      <protection/>
    </xf>
    <xf numFmtId="0" fontId="1" fillId="0" borderId="0" xfId="54" applyBorder="1" applyAlignment="1">
      <alignment horizontal="centerContinuous"/>
      <protection/>
    </xf>
    <xf numFmtId="0" fontId="1" fillId="0" borderId="14" xfId="54" applyBorder="1" applyAlignment="1">
      <alignment horizontal="centerContinuous"/>
      <protection/>
    </xf>
    <xf numFmtId="0" fontId="1" fillId="0" borderId="13" xfId="54" applyBorder="1">
      <alignment/>
      <protection/>
    </xf>
    <xf numFmtId="0" fontId="1" fillId="0" borderId="35" xfId="54" applyBorder="1">
      <alignment/>
      <protection/>
    </xf>
    <xf numFmtId="0" fontId="30" fillId="0" borderId="0" xfId="54" applyFont="1" applyBorder="1" applyAlignment="1" applyProtection="1">
      <alignment horizontal="center"/>
      <protection/>
    </xf>
    <xf numFmtId="0" fontId="30" fillId="0" borderId="0" xfId="54" applyFont="1" applyBorder="1">
      <alignment/>
      <protection/>
    </xf>
    <xf numFmtId="0" fontId="1" fillId="0" borderId="0" xfId="54" applyBorder="1">
      <alignment/>
      <protection/>
    </xf>
    <xf numFmtId="0" fontId="1" fillId="0" borderId="14" xfId="54" applyBorder="1">
      <alignment/>
      <protection/>
    </xf>
    <xf numFmtId="0" fontId="1" fillId="0" borderId="13" xfId="54" applyBorder="1" applyAlignment="1">
      <alignment horizontal="centerContinuous" vertical="center"/>
      <protection/>
    </xf>
    <xf numFmtId="0" fontId="1" fillId="18" borderId="36" xfId="54" applyFont="1" applyFill="1" applyBorder="1" applyAlignment="1">
      <alignment horizontal="centerContinuous" vertical="center"/>
      <protection/>
    </xf>
    <xf numFmtId="0" fontId="31" fillId="18" borderId="32" xfId="54" applyFont="1" applyFill="1" applyBorder="1" applyAlignment="1" applyProtection="1">
      <alignment horizontal="centerContinuous" vertical="center"/>
      <protection/>
    </xf>
    <xf numFmtId="0" fontId="31" fillId="18" borderId="32" xfId="54" applyFont="1" applyFill="1" applyBorder="1" applyAlignment="1" applyProtection="1">
      <alignment horizontal="centerContinuous" vertical="center" wrapText="1"/>
      <protection/>
    </xf>
    <xf numFmtId="168" fontId="31" fillId="18" borderId="19" xfId="54" applyNumberFormat="1" applyFont="1" applyFill="1" applyBorder="1" applyAlignment="1" applyProtection="1">
      <alignment horizontal="centerContinuous" vertical="center" wrapText="1"/>
      <protection/>
    </xf>
    <xf numFmtId="17" fontId="31" fillId="18" borderId="19" xfId="54" applyNumberFormat="1" applyFont="1" applyFill="1" applyBorder="1" applyAlignment="1">
      <alignment horizontal="center" vertical="center"/>
      <protection/>
    </xf>
    <xf numFmtId="0" fontId="1" fillId="0" borderId="14" xfId="54" applyBorder="1" applyAlignment="1">
      <alignment vertical="center"/>
      <protection/>
    </xf>
    <xf numFmtId="0" fontId="1" fillId="0" borderId="0" xfId="54" applyAlignment="1">
      <alignment vertical="center"/>
      <protection/>
    </xf>
    <xf numFmtId="0" fontId="1" fillId="18" borderId="37" xfId="54" applyFont="1" applyFill="1" applyBorder="1">
      <alignment/>
      <protection/>
    </xf>
    <xf numFmtId="0" fontId="30" fillId="18" borderId="26" xfId="54" applyFont="1" applyFill="1" applyBorder="1">
      <alignment/>
      <protection/>
    </xf>
    <xf numFmtId="0" fontId="30" fillId="18" borderId="30" xfId="54" applyFont="1" applyFill="1" applyBorder="1">
      <alignment/>
      <protection/>
    </xf>
    <xf numFmtId="0" fontId="1" fillId="0" borderId="29" xfId="54" applyBorder="1">
      <alignment/>
      <protection/>
    </xf>
    <xf numFmtId="0" fontId="4" fillId="18" borderId="21" xfId="54" applyFont="1" applyFill="1" applyBorder="1" applyAlignment="1">
      <alignment horizontal="center"/>
      <protection/>
    </xf>
    <xf numFmtId="0" fontId="4" fillId="18" borderId="38" xfId="54" applyFont="1" applyFill="1" applyBorder="1" applyAlignment="1" applyProtection="1">
      <alignment horizontal="center"/>
      <protection/>
    </xf>
    <xf numFmtId="2" fontId="4" fillId="18" borderId="39" xfId="54" applyNumberFormat="1" applyFont="1" applyFill="1" applyBorder="1" applyAlignment="1" applyProtection="1">
      <alignment horizontal="center"/>
      <protection/>
    </xf>
    <xf numFmtId="1" fontId="4" fillId="19" borderId="39" xfId="54" applyNumberFormat="1" applyFont="1" applyFill="1" applyBorder="1" applyAlignment="1">
      <alignment horizontal="center"/>
      <protection/>
    </xf>
    <xf numFmtId="0" fontId="1" fillId="0" borderId="30" xfId="54" applyBorder="1">
      <alignment/>
      <protection/>
    </xf>
    <xf numFmtId="0" fontId="58" fillId="20" borderId="40" xfId="54" applyFont="1" applyFill="1" applyBorder="1" applyAlignment="1">
      <alignment horizontal="center"/>
      <protection/>
    </xf>
    <xf numFmtId="0" fontId="58" fillId="20" borderId="41" xfId="54" applyFont="1" applyFill="1" applyBorder="1" applyAlignment="1">
      <alignment horizontal="center"/>
      <protection/>
    </xf>
    <xf numFmtId="0" fontId="58" fillId="18" borderId="40" xfId="54" applyFont="1" applyFill="1" applyBorder="1" applyAlignment="1">
      <alignment horizontal="center"/>
      <protection/>
    </xf>
    <xf numFmtId="0" fontId="58" fillId="18" borderId="41" xfId="54" applyFont="1" applyFill="1" applyBorder="1" applyAlignment="1">
      <alignment horizontal="center"/>
      <protection/>
    </xf>
    <xf numFmtId="0" fontId="58" fillId="18" borderId="42" xfId="54" applyFont="1" applyFill="1" applyBorder="1" applyAlignment="1">
      <alignment horizontal="center"/>
      <protection/>
    </xf>
    <xf numFmtId="0" fontId="58" fillId="18" borderId="43" xfId="54" applyFont="1" applyFill="1" applyBorder="1" applyAlignment="1">
      <alignment horizontal="center"/>
      <protection/>
    </xf>
    <xf numFmtId="0" fontId="1" fillId="0" borderId="31" xfId="54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right"/>
      <protection/>
    </xf>
    <xf numFmtId="168" fontId="2" fillId="0" borderId="31" xfId="54" applyNumberFormat="1" applyFont="1" applyFill="1" applyBorder="1" applyAlignment="1" applyProtection="1">
      <alignment horizontal="center"/>
      <protection/>
    </xf>
    <xf numFmtId="1" fontId="1" fillId="18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 applyProtection="1">
      <alignment horizontal="center"/>
      <protection/>
    </xf>
    <xf numFmtId="0" fontId="1" fillId="0" borderId="0" xfId="54" applyFont="1" applyFill="1">
      <alignment/>
      <protection/>
    </xf>
    <xf numFmtId="0" fontId="32" fillId="0" borderId="0" xfId="54" applyFont="1" applyFill="1" applyAlignment="1">
      <alignment horizontal="right"/>
      <protection/>
    </xf>
    <xf numFmtId="1" fontId="4" fillId="18" borderId="19" xfId="54" applyNumberFormat="1" applyFont="1" applyFill="1" applyBorder="1" applyAlignment="1" applyProtection="1">
      <alignment horizontal="center"/>
      <protection/>
    </xf>
    <xf numFmtId="17" fontId="2" fillId="0" borderId="0" xfId="54" applyNumberFormat="1" applyFont="1" applyFill="1" applyBorder="1" applyAlignment="1">
      <alignment horizontal="right"/>
      <protection/>
    </xf>
    <xf numFmtId="2" fontId="33" fillId="18" borderId="19" xfId="54" applyNumberFormat="1" applyFont="1" applyFill="1" applyBorder="1" applyAlignment="1">
      <alignment horizontal="center"/>
      <protection/>
    </xf>
    <xf numFmtId="0" fontId="4" fillId="18" borderId="44" xfId="54" applyFont="1" applyFill="1" applyBorder="1" applyAlignment="1">
      <alignment horizontal="center"/>
      <protection/>
    </xf>
    <xf numFmtId="0" fontId="2" fillId="0" borderId="0" xfId="54" applyFont="1" applyFill="1" applyBorder="1" applyAlignment="1" applyProtection="1">
      <alignment horizontal="center"/>
      <protection/>
    </xf>
    <xf numFmtId="168" fontId="2" fillId="0" borderId="0" xfId="54" applyNumberFormat="1" applyFont="1" applyFill="1" applyBorder="1" applyAlignment="1" applyProtection="1">
      <alignment horizontal="right"/>
      <protection/>
    </xf>
    <xf numFmtId="2" fontId="1" fillId="0" borderId="0" xfId="54" applyNumberFormat="1" applyFont="1" applyFill="1" applyBorder="1" applyAlignment="1">
      <alignment horizontal="center"/>
      <protection/>
    </xf>
    <xf numFmtId="2" fontId="1" fillId="0" borderId="14" xfId="54" applyNumberFormat="1" applyBorder="1" applyAlignment="1">
      <alignment horizontal="center"/>
      <protection/>
    </xf>
    <xf numFmtId="0" fontId="34" fillId="0" borderId="13" xfId="54" applyFont="1" applyBorder="1">
      <alignment/>
      <protection/>
    </xf>
    <xf numFmtId="0" fontId="1" fillId="0" borderId="0" xfId="54" applyFont="1" applyFill="1" applyBorder="1">
      <alignment/>
      <protection/>
    </xf>
    <xf numFmtId="2" fontId="35" fillId="0" borderId="45" xfId="54" applyNumberFormat="1" applyFont="1" applyBorder="1" applyAlignment="1">
      <alignment horizontal="center"/>
      <protection/>
    </xf>
    <xf numFmtId="0" fontId="34" fillId="0" borderId="15" xfId="54" applyFont="1" applyBorder="1">
      <alignment/>
      <protection/>
    </xf>
    <xf numFmtId="0" fontId="2" fillId="0" borderId="16" xfId="54" applyFont="1" applyBorder="1" applyAlignment="1" applyProtection="1">
      <alignment horizontal="left"/>
      <protection/>
    </xf>
    <xf numFmtId="0" fontId="4" fillId="0" borderId="16" xfId="54" applyFont="1" applyBorder="1">
      <alignment/>
      <protection/>
    </xf>
    <xf numFmtId="0" fontId="2" fillId="0" borderId="16" xfId="54" applyFont="1" applyBorder="1" applyAlignment="1">
      <alignment horizontal="center"/>
      <protection/>
    </xf>
    <xf numFmtId="0" fontId="1" fillId="0" borderId="16" xfId="54" applyBorder="1">
      <alignment/>
      <protection/>
    </xf>
    <xf numFmtId="0" fontId="1" fillId="0" borderId="17" xfId="54" applyBorder="1">
      <alignment/>
      <protection/>
    </xf>
    <xf numFmtId="0" fontId="10" fillId="0" borderId="28" xfId="56" applyFont="1" applyBorder="1" applyAlignment="1">
      <alignment horizontal="center"/>
      <protection/>
    </xf>
    <xf numFmtId="0" fontId="10" fillId="0" borderId="46" xfId="56" applyFont="1" applyBorder="1" applyAlignment="1">
      <alignment horizontal="center"/>
      <protection/>
    </xf>
    <xf numFmtId="0" fontId="20" fillId="0" borderId="36" xfId="56" applyFont="1" applyBorder="1" applyAlignment="1">
      <alignment horizontal="center" vertical="center"/>
      <protection/>
    </xf>
    <xf numFmtId="0" fontId="20" fillId="0" borderId="47" xfId="56" applyFont="1" applyBorder="1" applyAlignment="1">
      <alignment horizontal="center" vertical="center"/>
      <protection/>
    </xf>
    <xf numFmtId="0" fontId="14" fillId="0" borderId="36" xfId="56" applyFont="1" applyBorder="1" applyAlignment="1">
      <alignment horizontal="center"/>
      <protection/>
    </xf>
    <xf numFmtId="0" fontId="14" fillId="0" borderId="45" xfId="56" applyFont="1" applyBorder="1" applyAlignment="1">
      <alignment horizontal="center"/>
      <protection/>
    </xf>
    <xf numFmtId="0" fontId="14" fillId="0" borderId="47" xfId="56" applyFont="1" applyBorder="1" applyAlignment="1">
      <alignment horizontal="center"/>
      <protection/>
    </xf>
    <xf numFmtId="0" fontId="14" fillId="0" borderId="36" xfId="56" applyFont="1" applyBorder="1" applyAlignment="1">
      <alignment horizontal="center" vertical="center"/>
      <protection/>
    </xf>
    <xf numFmtId="0" fontId="14" fillId="0" borderId="45" xfId="56" applyFont="1" applyBorder="1" applyAlignment="1">
      <alignment horizontal="center" vertical="center"/>
      <protection/>
    </xf>
    <xf numFmtId="0" fontId="14" fillId="0" borderId="47" xfId="56" applyFont="1" applyBorder="1" applyAlignment="1">
      <alignment horizontal="center" vertical="center"/>
      <protection/>
    </xf>
    <xf numFmtId="0" fontId="37" fillId="0" borderId="13" xfId="56" applyFont="1" applyBorder="1" applyAlignment="1">
      <alignment horizontal="center"/>
      <protection/>
    </xf>
    <xf numFmtId="0" fontId="37" fillId="0" borderId="0" xfId="56" applyFont="1" applyBorder="1" applyAlignment="1">
      <alignment horizontal="center"/>
      <protection/>
    </xf>
    <xf numFmtId="0" fontId="37" fillId="0" borderId="14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36" fillId="0" borderId="0" xfId="56" applyFont="1" applyAlignment="1">
      <alignment horizontal="center"/>
      <protection/>
    </xf>
    <xf numFmtId="2" fontId="20" fillId="0" borderId="48" xfId="57" applyNumberFormat="1" applyFont="1" applyBorder="1" applyAlignment="1">
      <alignment horizontal="center"/>
      <protection/>
    </xf>
    <xf numFmtId="2" fontId="20" fillId="0" borderId="49" xfId="57" applyNumberFormat="1" applyFont="1" applyBorder="1" applyAlignment="1">
      <alignment horizontal="center"/>
      <protection/>
    </xf>
    <xf numFmtId="2" fontId="20" fillId="0" borderId="50" xfId="57" applyNumberFormat="1" applyFont="1" applyBorder="1" applyAlignment="1">
      <alignment horizontal="center"/>
      <protection/>
    </xf>
    <xf numFmtId="2" fontId="20" fillId="0" borderId="51" xfId="57" applyNumberFormat="1" applyFont="1" applyBorder="1" applyAlignment="1">
      <alignment horizontal="center"/>
      <protection/>
    </xf>
    <xf numFmtId="0" fontId="20" fillId="0" borderId="52" xfId="57" applyFont="1" applyBorder="1" applyAlignment="1">
      <alignment horizontal="center"/>
      <protection/>
    </xf>
    <xf numFmtId="0" fontId="20" fillId="0" borderId="53" xfId="57" applyFont="1" applyBorder="1" applyAlignment="1">
      <alignment horizontal="center"/>
      <protection/>
    </xf>
    <xf numFmtId="0" fontId="20" fillId="0" borderId="54" xfId="57" applyFont="1" applyBorder="1" applyAlignment="1">
      <alignment horizontal="center" vertical="center"/>
      <protection/>
    </xf>
    <xf numFmtId="0" fontId="20" fillId="0" borderId="48" xfId="57" applyFont="1" applyBorder="1" applyAlignment="1">
      <alignment horizontal="center" vertical="center"/>
      <protection/>
    </xf>
    <xf numFmtId="0" fontId="20" fillId="0" borderId="55" xfId="57" applyFont="1" applyBorder="1" applyAlignment="1">
      <alignment horizontal="center" vertical="center"/>
      <protection/>
    </xf>
    <xf numFmtId="0" fontId="20" fillId="0" borderId="50" xfId="57" applyFont="1" applyBorder="1" applyAlignment="1">
      <alignment horizontal="center" vertical="center"/>
      <protection/>
    </xf>
    <xf numFmtId="0" fontId="20" fillId="0" borderId="56" xfId="57" applyFont="1" applyBorder="1" applyAlignment="1">
      <alignment horizontal="center" vertical="center"/>
      <protection/>
    </xf>
    <xf numFmtId="0" fontId="20" fillId="0" borderId="52" xfId="57" applyFont="1" applyBorder="1" applyAlignment="1">
      <alignment horizontal="center" vertical="center"/>
      <protection/>
    </xf>
    <xf numFmtId="0" fontId="20" fillId="0" borderId="18" xfId="57" applyNumberFormat="1" applyFont="1" applyBorder="1" applyAlignment="1">
      <alignment horizontal="left"/>
      <protection/>
    </xf>
    <xf numFmtId="0" fontId="15" fillId="0" borderId="0" xfId="57" applyFont="1" applyBorder="1" applyAlignment="1">
      <alignment horizontal="center"/>
      <protection/>
    </xf>
    <xf numFmtId="0" fontId="15" fillId="0" borderId="14" xfId="57" applyFont="1" applyBorder="1" applyAlignment="1">
      <alignment horizontal="center"/>
      <protection/>
    </xf>
    <xf numFmtId="0" fontId="1" fillId="0" borderId="36" xfId="54" applyBorder="1" applyAlignment="1">
      <alignment horizontal="center"/>
      <protection/>
    </xf>
    <xf numFmtId="0" fontId="1" fillId="0" borderId="45" xfId="54" applyBorder="1" applyAlignment="1">
      <alignment horizontal="center"/>
      <protection/>
    </xf>
    <xf numFmtId="0" fontId="1" fillId="0" borderId="45" xfId="54" applyFont="1" applyFill="1" applyBorder="1" applyAlignment="1">
      <alignment horizontal="center"/>
      <protection/>
    </xf>
    <xf numFmtId="0" fontId="1" fillId="0" borderId="47" xfId="54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0614TPA Anexo VI" xfId="54"/>
    <cellStyle name="Normal_EDN-EDS-ELP-SGE" xfId="55"/>
    <cellStyle name="Normal_PAFTT Anexo 28" xfId="56"/>
    <cellStyle name="Normal_R ICMF Ner Anexo IV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1019175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0614TPA%20Anexo%20V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0514TPA%20Anexo%20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0414TPA%20Anexo%20I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0314TPA%20Anexo%20I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0214TPA%20Anexo%20I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0114TPA%20Anexo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V15">
            <v>41426</v>
          </cell>
          <cell r="HW15">
            <v>41456</v>
          </cell>
          <cell r="HX15">
            <v>41487</v>
          </cell>
          <cell r="HY15">
            <v>41518</v>
          </cell>
          <cell r="HZ15">
            <v>41548</v>
          </cell>
          <cell r="IA15">
            <v>41579</v>
          </cell>
          <cell r="IB15">
            <v>41609</v>
          </cell>
          <cell r="IC15">
            <v>41640</v>
          </cell>
          <cell r="ID15">
            <v>41671</v>
          </cell>
          <cell r="IE15">
            <v>41699</v>
          </cell>
          <cell r="IF15">
            <v>41730</v>
          </cell>
          <cell r="IG15">
            <v>41760</v>
          </cell>
          <cell r="IH15">
            <v>41791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V17" t="str">
            <v>XXXX</v>
          </cell>
          <cell r="HW17" t="str">
            <v>XXXX</v>
          </cell>
          <cell r="HX17" t="str">
            <v>XXXX</v>
          </cell>
          <cell r="HY17" t="str">
            <v>XXXX</v>
          </cell>
          <cell r="HZ17" t="str">
            <v>XXXX</v>
          </cell>
          <cell r="IA17" t="str">
            <v>XXXX</v>
          </cell>
          <cell r="IB17" t="str">
            <v>XXXX</v>
          </cell>
          <cell r="IC17" t="str">
            <v>XXXX</v>
          </cell>
          <cell r="ID17" t="str">
            <v>XXXX</v>
          </cell>
          <cell r="IE17" t="str">
            <v>XXXX</v>
          </cell>
          <cell r="IF17" t="str">
            <v>XXXX</v>
          </cell>
          <cell r="IG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W18">
            <v>1</v>
          </cell>
          <cell r="IB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IF19">
            <v>1</v>
          </cell>
          <cell r="IG19">
            <v>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  <cell r="HX20">
            <v>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  <cell r="IF21">
            <v>1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X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HW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V31" t="str">
            <v>XXXX</v>
          </cell>
          <cell r="HW31" t="str">
            <v>XXXX</v>
          </cell>
          <cell r="HX31" t="str">
            <v>XXXX</v>
          </cell>
          <cell r="HY31" t="str">
            <v>XXXX</v>
          </cell>
          <cell r="HZ31" t="str">
            <v>XXXX</v>
          </cell>
          <cell r="IA31" t="str">
            <v>XXXX</v>
          </cell>
          <cell r="IB31" t="str">
            <v>XXXX</v>
          </cell>
          <cell r="IC31" t="str">
            <v>XXXX</v>
          </cell>
          <cell r="ID31" t="str">
            <v>XXXX</v>
          </cell>
          <cell r="IE31" t="str">
            <v>XXXX</v>
          </cell>
          <cell r="IF31" t="str">
            <v>XXXX</v>
          </cell>
          <cell r="IG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IF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V34" t="str">
            <v>XXXX</v>
          </cell>
          <cell r="HW34" t="str">
            <v>XXXX</v>
          </cell>
          <cell r="HX34" t="str">
            <v>XXXX</v>
          </cell>
          <cell r="HY34" t="str">
            <v>XXXX</v>
          </cell>
          <cell r="HZ34" t="str">
            <v>XXXX</v>
          </cell>
          <cell r="IA34" t="str">
            <v>XXXX</v>
          </cell>
          <cell r="IB34" t="str">
            <v>XXXX</v>
          </cell>
          <cell r="IC34" t="str">
            <v>XXXX</v>
          </cell>
          <cell r="ID34" t="str">
            <v>XXXX</v>
          </cell>
          <cell r="IE34" t="str">
            <v>XXXX</v>
          </cell>
          <cell r="IF34" t="str">
            <v>XXXX</v>
          </cell>
          <cell r="IG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V35" t="str">
            <v>XXXX</v>
          </cell>
          <cell r="HW35" t="str">
            <v>XXXX</v>
          </cell>
          <cell r="HX35" t="str">
            <v>XXXX</v>
          </cell>
          <cell r="HY35" t="str">
            <v>XXXX</v>
          </cell>
          <cell r="HZ35" t="str">
            <v>XXXX</v>
          </cell>
          <cell r="IA35" t="str">
            <v>XXXX</v>
          </cell>
          <cell r="IB35" t="str">
            <v>XXXX</v>
          </cell>
          <cell r="IC35" t="str">
            <v>XXXX</v>
          </cell>
          <cell r="ID35" t="str">
            <v>XXXX</v>
          </cell>
          <cell r="IE35" t="str">
            <v>XXXX</v>
          </cell>
          <cell r="IF35" t="str">
            <v>XXXX</v>
          </cell>
          <cell r="IG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IB41">
            <v>1</v>
          </cell>
          <cell r="IF41">
            <v>2</v>
          </cell>
          <cell r="IG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  <cell r="IB47">
            <v>1</v>
          </cell>
          <cell r="ID47">
            <v>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V48" t="str">
            <v>XXXX</v>
          </cell>
          <cell r="HW48" t="str">
            <v>XXXX</v>
          </cell>
          <cell r="HX48" t="str">
            <v>XXXX</v>
          </cell>
          <cell r="HY48" t="str">
            <v>XXXX</v>
          </cell>
          <cell r="HZ48" t="str">
            <v>XXXX</v>
          </cell>
          <cell r="IA48" t="str">
            <v>XXXX</v>
          </cell>
          <cell r="IB48" t="str">
            <v>XXXX</v>
          </cell>
          <cell r="IC48" t="str">
            <v>XXXX</v>
          </cell>
          <cell r="ID48" t="str">
            <v>XXXX</v>
          </cell>
          <cell r="IE48" t="str">
            <v>XXXX</v>
          </cell>
          <cell r="IF48" t="str">
            <v>XXXX</v>
          </cell>
          <cell r="IG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  <cell r="IB49">
            <v>1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  <cell r="IA50">
            <v>1</v>
          </cell>
          <cell r="IF50">
            <v>1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IB51">
            <v>1</v>
          </cell>
          <cell r="ID51">
            <v>2</v>
          </cell>
          <cell r="IE51">
            <v>4</v>
          </cell>
          <cell r="IF51">
            <v>3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V52" t="str">
            <v>XXXX</v>
          </cell>
          <cell r="HW52" t="str">
            <v>XXXX</v>
          </cell>
          <cell r="HX52" t="str">
            <v>XXXX</v>
          </cell>
          <cell r="HY52" t="str">
            <v>XXXX</v>
          </cell>
          <cell r="HZ52" t="str">
            <v>XXXX</v>
          </cell>
          <cell r="IA52" t="str">
            <v>XXXX</v>
          </cell>
          <cell r="IB52" t="str">
            <v>XXXX</v>
          </cell>
          <cell r="IC52" t="str">
            <v>XXXX</v>
          </cell>
          <cell r="ID52" t="str">
            <v>XXXX</v>
          </cell>
          <cell r="IE52" t="str">
            <v>XXXX</v>
          </cell>
          <cell r="IF52" t="str">
            <v>XXXX</v>
          </cell>
          <cell r="IG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V54" t="str">
            <v>XXXX</v>
          </cell>
          <cell r="HW54" t="str">
            <v>XXXX</v>
          </cell>
          <cell r="HX54" t="str">
            <v>XXXX</v>
          </cell>
          <cell r="HY54" t="str">
            <v>XXXX</v>
          </cell>
          <cell r="HZ54" t="str">
            <v>XXXX</v>
          </cell>
          <cell r="IA54" t="str">
            <v>XXXX</v>
          </cell>
          <cell r="IB54" t="str">
            <v>XXXX</v>
          </cell>
          <cell r="IC54" t="str">
            <v>XXXX</v>
          </cell>
          <cell r="ID54" t="str">
            <v>XXXX</v>
          </cell>
          <cell r="IE54" t="str">
            <v>XXXX</v>
          </cell>
          <cell r="IF54" t="str">
            <v>XXXX</v>
          </cell>
          <cell r="IG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V58" t="str">
            <v>XXXX</v>
          </cell>
          <cell r="HW58" t="str">
            <v>XXXX</v>
          </cell>
          <cell r="HX58" t="str">
            <v>XXXX</v>
          </cell>
          <cell r="HY58" t="str">
            <v>XXXX</v>
          </cell>
          <cell r="HZ58" t="str">
            <v>XXXX</v>
          </cell>
          <cell r="IA58" t="str">
            <v>XXXX</v>
          </cell>
          <cell r="IB58" t="str">
            <v>XXXX</v>
          </cell>
          <cell r="IC58" t="str">
            <v>XXXX</v>
          </cell>
          <cell r="ID58" t="str">
            <v>XXXX</v>
          </cell>
          <cell r="IE58" t="str">
            <v>XXXX</v>
          </cell>
          <cell r="IF58" t="str">
            <v>XXXX</v>
          </cell>
          <cell r="IG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  <cell r="HW59">
            <v>1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W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V63">
            <v>1</v>
          </cell>
          <cell r="HX63">
            <v>1</v>
          </cell>
          <cell r="IF63">
            <v>1</v>
          </cell>
        </row>
        <row r="65">
          <cell r="C65">
            <v>41</v>
          </cell>
          <cell r="D65" t="str">
            <v>ESPERANZA PAT - RIO TURBIO 220 1</v>
          </cell>
          <cell r="E65">
            <v>220</v>
          </cell>
          <cell r="F65">
            <v>149</v>
          </cell>
          <cell r="HV65" t="str">
            <v>XXXX</v>
          </cell>
          <cell r="HW65" t="str">
            <v>XXXX</v>
          </cell>
          <cell r="HX65" t="str">
            <v>XXXX</v>
          </cell>
        </row>
        <row r="66">
          <cell r="C66">
            <v>42</v>
          </cell>
          <cell r="D66" t="str">
            <v>ESPERANZA PAT - RIO GALLEGOS 220 1</v>
          </cell>
          <cell r="E66">
            <v>220</v>
          </cell>
          <cell r="F66">
            <v>128</v>
          </cell>
          <cell r="HV66" t="str">
            <v>XXXX</v>
          </cell>
          <cell r="HW66" t="str">
            <v>XXXX</v>
          </cell>
          <cell r="HX66" t="str">
            <v>XXXX</v>
          </cell>
          <cell r="IE66">
            <v>1</v>
          </cell>
        </row>
        <row r="73">
          <cell r="HV73">
            <v>0.83</v>
          </cell>
          <cell r="HW73">
            <v>0.8</v>
          </cell>
          <cell r="HX73">
            <v>0.9</v>
          </cell>
          <cell r="HY73">
            <v>0.9</v>
          </cell>
          <cell r="HZ73">
            <v>0.82</v>
          </cell>
          <cell r="IA73">
            <v>0.73</v>
          </cell>
          <cell r="IB73">
            <v>0.7</v>
          </cell>
          <cell r="IC73">
            <v>0.79</v>
          </cell>
          <cell r="ID73">
            <v>0.67</v>
          </cell>
          <cell r="IE73">
            <v>0.7</v>
          </cell>
          <cell r="IF73">
            <v>0.82</v>
          </cell>
          <cell r="IG73">
            <v>0.98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614"/>
      <sheetName val="LI-06 (1)"/>
      <sheetName val="LI-SPSE-06 (1)"/>
      <sheetName val="TR-06 (1)"/>
      <sheetName val="S-EDERSA-06 (1)"/>
      <sheetName val="S-TRANSACUE-06 (1)"/>
      <sheetName val="SUP-EDERSA"/>
      <sheetName val="SUP-SPSE"/>
      <sheetName val="SUP-TRANSACUE"/>
      <sheetName val="TASA FALLA"/>
    </sheetNames>
    <sheetDataSet>
      <sheetData sheetId="0">
        <row r="19">
          <cell r="I19">
            <v>311280.91</v>
          </cell>
        </row>
        <row r="20">
          <cell r="I20">
            <v>43590.25</v>
          </cell>
        </row>
        <row r="25">
          <cell r="I25">
            <v>92.84</v>
          </cell>
        </row>
        <row r="28">
          <cell r="I28">
            <v>1225.5</v>
          </cell>
        </row>
        <row r="29">
          <cell r="I29">
            <v>544.5562500000001</v>
          </cell>
        </row>
        <row r="32">
          <cell r="I32">
            <v>306.375</v>
          </cell>
        </row>
        <row r="33">
          <cell r="I33">
            <v>10897.5625</v>
          </cell>
        </row>
        <row r="34">
          <cell r="I34">
            <v>136.13906250000002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514"/>
      <sheetName val="LI-05 (1)"/>
      <sheetName val="LI-TRANSPORTEL PATAG. (1)"/>
      <sheetName val="TR-05 (1)"/>
      <sheetName val="TR-TRANSPORTEL PATAG. (1)"/>
      <sheetName val="SA-05 (2)"/>
      <sheetName val="SA-EDERSA-05 (1)"/>
      <sheetName val="RE-05 (1)"/>
      <sheetName val="SUP-EDERSA"/>
      <sheetName val="SUP-TRANSPORTEL PATAG. S.A."/>
      <sheetName val="TASA FALLA"/>
    </sheetNames>
    <sheetDataSet>
      <sheetData sheetId="0">
        <row r="19">
          <cell r="I19">
            <v>23793.62</v>
          </cell>
        </row>
        <row r="20">
          <cell r="I20">
            <v>2676.68</v>
          </cell>
        </row>
        <row r="25">
          <cell r="I25">
            <v>35.98</v>
          </cell>
        </row>
        <row r="26">
          <cell r="I26">
            <v>268.16</v>
          </cell>
        </row>
        <row r="29">
          <cell r="I29">
            <v>19.85</v>
          </cell>
        </row>
        <row r="30">
          <cell r="I30">
            <v>114.38101500000002</v>
          </cell>
        </row>
        <row r="32">
          <cell r="I32">
            <v>5.06</v>
          </cell>
        </row>
        <row r="35">
          <cell r="I35">
            <v>28.59525375000001</v>
          </cell>
        </row>
        <row r="36">
          <cell r="I36">
            <v>1249.4479999999996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-0414"/>
      <sheetName val="LI-04 (1)"/>
      <sheetName val="LI-EDERSA-04 (1)"/>
      <sheetName val="LI-TRANSACUE-04 (1)"/>
      <sheetName val="TR-04 (1)"/>
      <sheetName val="TR-EDERSA-04 (1)"/>
      <sheetName val="TR-TRANSACUE-04 (1)"/>
      <sheetName val="SA-04 (1)"/>
      <sheetName val="SA-TRANSACUE-04 (1)"/>
      <sheetName val="SUP-EDERSA"/>
      <sheetName val="SUP-TRANSACUE"/>
      <sheetName val="TASA FALLA"/>
    </sheetNames>
    <sheetDataSet>
      <sheetData sheetId="0">
        <row r="19">
          <cell r="I19">
            <v>59580.6</v>
          </cell>
        </row>
        <row r="20">
          <cell r="I20">
            <v>156277.85</v>
          </cell>
        </row>
        <row r="21">
          <cell r="I21">
            <v>14058.19</v>
          </cell>
        </row>
        <row r="26">
          <cell r="I26">
            <v>3344.72</v>
          </cell>
        </row>
        <row r="27">
          <cell r="I27">
            <v>5076.34</v>
          </cell>
        </row>
        <row r="28">
          <cell r="I28">
            <v>791.07</v>
          </cell>
        </row>
        <row r="31">
          <cell r="I31">
            <v>203.06</v>
          </cell>
        </row>
        <row r="32">
          <cell r="I32">
            <v>379.73722500000014</v>
          </cell>
        </row>
        <row r="35">
          <cell r="I35">
            <v>40338.5475</v>
          </cell>
        </row>
        <row r="36">
          <cell r="I36">
            <v>3807.2493062500007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-0314"/>
      <sheetName val="LI-EDERSA-03 (1)"/>
      <sheetName val="LI-TRANSPORTEL PATG. S.A-03 (1)"/>
      <sheetName val="TR-03 (1)"/>
      <sheetName val="TR-EDERSA-03 (1)"/>
      <sheetName val="SA-EDERSA-03 (1)"/>
      <sheetName val="SUP-EDERSA"/>
      <sheetName val="SUP-TRANSPORTEL PATAG. S.A. (1)"/>
      <sheetName val="TASA FALLA"/>
    </sheetNames>
    <sheetDataSet>
      <sheetData sheetId="0">
        <row r="19">
          <cell r="I19">
            <v>173903.52</v>
          </cell>
        </row>
        <row r="20">
          <cell r="I20">
            <v>25355.83</v>
          </cell>
        </row>
        <row r="25">
          <cell r="I25">
            <v>875.13</v>
          </cell>
        </row>
        <row r="26">
          <cell r="I26">
            <v>8817.47</v>
          </cell>
        </row>
        <row r="29">
          <cell r="I29">
            <v>82.28850000000001</v>
          </cell>
        </row>
        <row r="32">
          <cell r="I32">
            <v>45700.819625000004</v>
          </cell>
        </row>
        <row r="33">
          <cell r="I33">
            <v>9262.20633881847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-0214"/>
      <sheetName val="LI-02 (1)"/>
      <sheetName val="LI-EDERSA-02 (1)"/>
      <sheetName val="LI-TRANSACUE-02 (1)"/>
      <sheetName val="TR-02 (1)"/>
      <sheetName val="TR-EDERSA-02 (1)"/>
      <sheetName val="TR-TRANSACUE-02 (1)"/>
      <sheetName val="SA-02 (1)"/>
      <sheetName val="SA-EDERSA-02 (1)"/>
      <sheetName val="SA-TRANSACUE-02 (1)"/>
      <sheetName val="SUP-EDERSA"/>
      <sheetName val="SUP-TRANSACUE"/>
      <sheetName val="TASA FALLA"/>
    </sheetNames>
    <sheetDataSet>
      <sheetData sheetId="0">
        <row r="19">
          <cell r="I19">
            <v>1468.58</v>
          </cell>
        </row>
        <row r="20">
          <cell r="I20">
            <v>83427.19</v>
          </cell>
        </row>
        <row r="21">
          <cell r="I21">
            <v>58.68</v>
          </cell>
        </row>
        <row r="26">
          <cell r="I26">
            <v>20.62</v>
          </cell>
        </row>
        <row r="27">
          <cell r="I27">
            <v>1075.82</v>
          </cell>
        </row>
        <row r="28">
          <cell r="I28">
            <v>24.13</v>
          </cell>
        </row>
        <row r="31">
          <cell r="I31">
            <v>106.23</v>
          </cell>
        </row>
        <row r="32">
          <cell r="I32">
            <v>56.87587500000001</v>
          </cell>
        </row>
        <row r="33">
          <cell r="I33">
            <v>44.04855000000001</v>
          </cell>
        </row>
        <row r="36">
          <cell r="I36">
            <v>21139.971468750005</v>
          </cell>
        </row>
        <row r="37">
          <cell r="I37">
            <v>31.714637500000002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-0114"/>
      <sheetName val="LI-01 (1)"/>
      <sheetName val="LI-TRANSACUE-01 (1)"/>
      <sheetName val="TR-01 (1)"/>
      <sheetName val="TR-EDERSA-01 (1)"/>
      <sheetName val="TR-TRANSACUE-01 (1)"/>
      <sheetName val="SA-01 (1)"/>
      <sheetName val="SA-EDERSA-01 (1)"/>
      <sheetName val="SA-TRANSACUE-01 (1)"/>
      <sheetName val="SUP-EDERSA"/>
      <sheetName val="SUP-TRANSACUE"/>
      <sheetName val="TASA FALLA"/>
    </sheetNames>
    <sheetDataSet>
      <sheetData sheetId="0">
        <row r="19">
          <cell r="I19">
            <v>1156.64</v>
          </cell>
        </row>
        <row r="20">
          <cell r="I20">
            <v>115.22</v>
          </cell>
        </row>
        <row r="25">
          <cell r="I25">
            <v>103.31</v>
          </cell>
        </row>
        <row r="26">
          <cell r="I26">
            <v>417.11</v>
          </cell>
        </row>
        <row r="27">
          <cell r="I27">
            <v>47.39</v>
          </cell>
        </row>
        <row r="30">
          <cell r="I30">
            <v>95.8</v>
          </cell>
        </row>
        <row r="31">
          <cell r="I31">
            <v>66.41166000000001</v>
          </cell>
        </row>
        <row r="32">
          <cell r="I32">
            <v>78.41610000000003</v>
          </cell>
        </row>
        <row r="36">
          <cell r="I36">
            <v>120.880415</v>
          </cell>
        </row>
        <row r="37">
          <cell r="I37">
            <v>60.25652500000001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65" zoomScaleNormal="6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29.140625" style="6" customWidth="1"/>
    <col min="7" max="8" width="27.00390625" style="6" customWidth="1"/>
    <col min="9" max="9" width="6.57421875" style="6" customWidth="1"/>
    <col min="10" max="10" width="28.140625" style="6" customWidth="1"/>
    <col min="11" max="11" width="14.28125" style="6" customWidth="1"/>
    <col min="12" max="12" width="15.7109375" style="6" customWidth="1"/>
    <col min="13" max="13" width="17.57421875" style="6" bestFit="1" customWidth="1"/>
    <col min="14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">
        <v>75</v>
      </c>
      <c r="C2" s="4"/>
      <c r="D2" s="5"/>
      <c r="E2" s="5"/>
      <c r="F2" s="5"/>
      <c r="G2" s="5"/>
      <c r="H2" s="5"/>
      <c r="I2" s="5"/>
      <c r="J2" s="5"/>
      <c r="K2" s="5"/>
    </row>
    <row r="3" spans="3:11" ht="16.5" customHeight="1">
      <c r="C3" s="7"/>
      <c r="D3" s="8"/>
      <c r="E3" s="8"/>
      <c r="F3" s="8"/>
      <c r="G3" s="8"/>
      <c r="H3" s="8"/>
      <c r="I3" s="8"/>
      <c r="J3" s="8"/>
      <c r="K3" s="8"/>
    </row>
    <row r="4" spans="1:12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</row>
    <row r="7" spans="2:12" s="15" customFormat="1" ht="21">
      <c r="B7" s="60" t="s">
        <v>4</v>
      </c>
      <c r="C7" s="17"/>
      <c r="D7" s="18"/>
      <c r="E7" s="18"/>
      <c r="F7" s="18"/>
      <c r="G7" s="19"/>
      <c r="H7" s="19"/>
      <c r="I7" s="19"/>
      <c r="J7" s="19"/>
      <c r="K7" s="19"/>
      <c r="L7" s="20"/>
    </row>
    <row r="8" spans="7:12" ht="12.75">
      <c r="G8" s="21"/>
      <c r="H8" s="21"/>
      <c r="I8" s="21"/>
      <c r="J8" s="21"/>
      <c r="K8" s="21"/>
      <c r="L8" s="21"/>
    </row>
    <row r="9" spans="2:12" s="15" customFormat="1" ht="21">
      <c r="B9" s="16" t="s">
        <v>5</v>
      </c>
      <c r="C9" s="17"/>
      <c r="D9" s="18"/>
      <c r="E9" s="18"/>
      <c r="F9" s="18"/>
      <c r="G9" s="19"/>
      <c r="H9" s="19"/>
      <c r="I9" s="19"/>
      <c r="J9" s="19"/>
      <c r="K9" s="19"/>
      <c r="L9" s="20"/>
    </row>
    <row r="10" spans="4:12" ht="12.75">
      <c r="D10" s="22"/>
      <c r="E10" s="22"/>
      <c r="F10" s="22"/>
      <c r="G10" s="21"/>
      <c r="H10" s="21"/>
      <c r="I10" s="21"/>
      <c r="J10" s="21"/>
      <c r="K10" s="21"/>
      <c r="L10" s="21"/>
    </row>
    <row r="11" spans="2:12" ht="26.25" customHeight="1">
      <c r="B11" s="16" t="s">
        <v>63</v>
      </c>
      <c r="C11" s="16"/>
      <c r="D11" s="16"/>
      <c r="E11" s="16"/>
      <c r="F11" s="16"/>
      <c r="G11" s="16"/>
      <c r="H11" s="16"/>
      <c r="I11" s="16"/>
      <c r="J11" s="16"/>
      <c r="K11" s="16"/>
      <c r="L11" s="21"/>
    </row>
    <row r="12" spans="2:12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1"/>
    </row>
    <row r="13" spans="4:12" s="23" customFormat="1" ht="16.5" thickBot="1">
      <c r="D13" s="24"/>
      <c r="E13" s="24"/>
      <c r="F13" s="24"/>
      <c r="G13" s="25"/>
      <c r="H13" s="25"/>
      <c r="I13" s="25"/>
      <c r="J13" s="25"/>
      <c r="K13" s="25"/>
      <c r="L13" s="25"/>
    </row>
    <row r="14" spans="2:12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9"/>
      <c r="L14" s="25"/>
    </row>
    <row r="15" spans="2:12" s="30" customFormat="1" ht="19.5">
      <c r="B15" s="31" t="s">
        <v>67</v>
      </c>
      <c r="C15" s="189"/>
      <c r="D15" s="190"/>
      <c r="E15" s="34"/>
      <c r="F15" s="34"/>
      <c r="G15" s="35"/>
      <c r="H15" s="35"/>
      <c r="I15" s="35"/>
      <c r="J15" s="35"/>
      <c r="K15" s="36"/>
      <c r="L15" s="37"/>
    </row>
    <row r="16" spans="2:12" s="30" customFormat="1" ht="18.75" hidden="1">
      <c r="B16" s="38"/>
      <c r="C16" s="39"/>
      <c r="D16" s="39"/>
      <c r="E16" s="37"/>
      <c r="F16" s="37"/>
      <c r="G16" s="37"/>
      <c r="H16" s="37"/>
      <c r="I16" s="37"/>
      <c r="J16" s="37"/>
      <c r="K16" s="41"/>
      <c r="L16" s="37"/>
    </row>
    <row r="17" spans="2:12" s="30" customFormat="1" ht="19.5" hidden="1">
      <c r="B17" s="31" t="s">
        <v>2</v>
      </c>
      <c r="C17" s="42"/>
      <c r="D17" s="42"/>
      <c r="E17" s="35"/>
      <c r="F17" s="34"/>
      <c r="G17" s="176"/>
      <c r="H17" s="176"/>
      <c r="I17" s="176"/>
      <c r="J17" s="176"/>
      <c r="K17" s="36"/>
      <c r="L17" s="37"/>
    </row>
    <row r="18" spans="2:12" s="30" customFormat="1" ht="19.5">
      <c r="B18" s="31"/>
      <c r="C18" s="42"/>
      <c r="D18" s="42"/>
      <c r="E18" s="35"/>
      <c r="F18" s="34"/>
      <c r="G18" s="176"/>
      <c r="H18" s="176"/>
      <c r="I18" s="176"/>
      <c r="J18" s="176"/>
      <c r="K18" s="36"/>
      <c r="L18" s="37"/>
    </row>
    <row r="19" spans="2:12" s="30" customFormat="1" ht="20.25" thickBot="1">
      <c r="B19" s="31"/>
      <c r="C19" s="42"/>
      <c r="D19" s="42"/>
      <c r="E19" s="35"/>
      <c r="F19" s="34"/>
      <c r="G19" s="176"/>
      <c r="H19" s="176"/>
      <c r="I19" s="176"/>
      <c r="J19" s="176"/>
      <c r="K19" s="36"/>
      <c r="L19" s="37"/>
    </row>
    <row r="20" spans="2:12" s="30" customFormat="1" ht="20.25" thickTop="1">
      <c r="B20" s="31"/>
      <c r="C20" s="42"/>
      <c r="D20" s="42"/>
      <c r="E20" s="35"/>
      <c r="F20" s="182" t="s">
        <v>35</v>
      </c>
      <c r="G20" s="293" t="s">
        <v>17</v>
      </c>
      <c r="H20" s="294"/>
      <c r="I20" s="122"/>
      <c r="J20" s="183" t="s">
        <v>54</v>
      </c>
      <c r="K20" s="36"/>
      <c r="L20" s="37"/>
    </row>
    <row r="21" spans="2:12" s="30" customFormat="1" ht="19.5">
      <c r="B21" s="38"/>
      <c r="C21" s="39"/>
      <c r="D21" s="39"/>
      <c r="E21" s="37"/>
      <c r="F21" s="171"/>
      <c r="G21" s="171" t="s">
        <v>36</v>
      </c>
      <c r="H21" s="196" t="s">
        <v>37</v>
      </c>
      <c r="I21" s="164"/>
      <c r="J21" s="184"/>
      <c r="K21" s="41"/>
      <c r="L21" s="37"/>
    </row>
    <row r="22" spans="2:12" s="30" customFormat="1" ht="11.25" customHeight="1" thickBot="1">
      <c r="B22" s="38"/>
      <c r="C22" s="39"/>
      <c r="D22" s="39"/>
      <c r="E22" s="37"/>
      <c r="F22" s="173"/>
      <c r="G22" s="173"/>
      <c r="H22" s="172"/>
      <c r="I22" s="164"/>
      <c r="J22" s="185"/>
      <c r="K22" s="41"/>
      <c r="L22" s="37"/>
    </row>
    <row r="23" spans="2:12" s="204" customFormat="1" ht="11.25" customHeight="1" thickTop="1">
      <c r="B23" s="198"/>
      <c r="C23" s="199"/>
      <c r="D23" s="200"/>
      <c r="E23" s="201"/>
      <c r="F23" s="177"/>
      <c r="G23" s="177"/>
      <c r="H23" s="174"/>
      <c r="I23" s="165"/>
      <c r="J23" s="186"/>
      <c r="K23" s="202"/>
      <c r="L23" s="203"/>
    </row>
    <row r="24" spans="2:12" s="204" customFormat="1" ht="20.25" customHeight="1">
      <c r="B24" s="198"/>
      <c r="C24" s="199"/>
      <c r="D24" s="209" t="s">
        <v>55</v>
      </c>
      <c r="E24" s="203"/>
      <c r="F24" s="178">
        <f>+G24+H24</f>
        <v>2261.4347</v>
      </c>
      <c r="G24" s="178">
        <f>SUM('Inv Ad Ene-Jun 2014 '!J19:J21)</f>
        <v>1355.75</v>
      </c>
      <c r="H24" s="166">
        <f>SUM('Usu Ene-Jun 2014'!J19:K24)</f>
        <v>905.6847</v>
      </c>
      <c r="I24" s="165"/>
      <c r="J24" s="187">
        <v>2114.405</v>
      </c>
      <c r="K24" s="202"/>
      <c r="L24" s="203"/>
    </row>
    <row r="25" spans="2:12" s="204" customFormat="1" ht="20.25" customHeight="1">
      <c r="B25" s="198"/>
      <c r="C25" s="199"/>
      <c r="D25" s="205"/>
      <c r="E25" s="206"/>
      <c r="F25" s="178"/>
      <c r="G25" s="178"/>
      <c r="H25" s="166"/>
      <c r="I25" s="165"/>
      <c r="J25" s="187"/>
      <c r="K25" s="202"/>
      <c r="L25" s="203"/>
    </row>
    <row r="26" spans="2:12" s="212" customFormat="1" ht="20.25" customHeight="1">
      <c r="B26" s="207"/>
      <c r="C26" s="208"/>
      <c r="D26" s="209" t="s">
        <v>56</v>
      </c>
      <c r="E26" s="210"/>
      <c r="F26" s="178">
        <f>+G26+H26</f>
        <v>107453.86053125001</v>
      </c>
      <c r="G26" s="178">
        <f>SUM('Inv Ad Ene-Jun 2014 '!J23:J25)</f>
        <v>1595.4299999999998</v>
      </c>
      <c r="H26" s="166">
        <f>SUM('Usu Ene-Jun 2014'!J26:K32)</f>
        <v>105858.43053125002</v>
      </c>
      <c r="I26" s="165"/>
      <c r="J26" s="187">
        <v>2114.405</v>
      </c>
      <c r="K26" s="211"/>
      <c r="L26" s="210"/>
    </row>
    <row r="27" spans="2:12" s="212" customFormat="1" ht="20.25" customHeight="1">
      <c r="B27" s="207"/>
      <c r="C27" s="208"/>
      <c r="D27" s="209"/>
      <c r="E27" s="210"/>
      <c r="F27" s="178"/>
      <c r="G27" s="178"/>
      <c r="H27" s="167"/>
      <c r="I27" s="169"/>
      <c r="J27" s="187"/>
      <c r="K27" s="211"/>
      <c r="L27" s="210"/>
    </row>
    <row r="28" spans="2:12" s="212" customFormat="1" ht="20.25" customHeight="1">
      <c r="B28" s="207"/>
      <c r="C28" s="208"/>
      <c r="D28" s="209" t="s">
        <v>57</v>
      </c>
      <c r="E28" s="210"/>
      <c r="F28" s="178">
        <f>+G28+H28</f>
        <v>263997.26446381846</v>
      </c>
      <c r="G28" s="178">
        <f>SUM('Inv Ad Ene-Jun 2014 '!J27)</f>
        <v>875.13</v>
      </c>
      <c r="H28" s="166">
        <f>SUM('Usu Ene-Jun 2014'!J34:K38)</f>
        <v>263122.13446381845</v>
      </c>
      <c r="I28" s="165"/>
      <c r="J28" s="187">
        <v>17161.325</v>
      </c>
      <c r="K28" s="211"/>
      <c r="L28" s="210"/>
    </row>
    <row r="29" spans="2:12" s="212" customFormat="1" ht="20.25" customHeight="1">
      <c r="B29" s="207"/>
      <c r="C29" s="208"/>
      <c r="D29" s="205"/>
      <c r="E29" s="213"/>
      <c r="F29" s="178"/>
      <c r="G29" s="178"/>
      <c r="H29" s="166"/>
      <c r="I29" s="165"/>
      <c r="J29" s="187"/>
      <c r="K29" s="211"/>
      <c r="L29" s="210"/>
    </row>
    <row r="30" spans="2:12" s="212" customFormat="1" ht="20.25" customHeight="1">
      <c r="B30" s="207"/>
      <c r="C30" s="208"/>
      <c r="D30" s="209" t="s">
        <v>58</v>
      </c>
      <c r="E30" s="210"/>
      <c r="F30" s="178">
        <f>+G30+H30</f>
        <v>283857.36403125</v>
      </c>
      <c r="G30" s="178">
        <f>SUM('Inv Ad Ene-Jun 2014 '!J29:J31)</f>
        <v>63128.38</v>
      </c>
      <c r="H30" s="166">
        <f>SUM('Usu Ene-Jun 2014'!J40:K45)</f>
        <v>220728.98403125</v>
      </c>
      <c r="I30" s="165"/>
      <c r="J30" s="187">
        <v>21891.23</v>
      </c>
      <c r="K30" s="211"/>
      <c r="L30" s="210"/>
    </row>
    <row r="31" spans="2:12" s="204" customFormat="1" ht="20.25" customHeight="1">
      <c r="B31" s="198"/>
      <c r="C31" s="199"/>
      <c r="D31" s="205"/>
      <c r="E31" s="213"/>
      <c r="F31" s="178"/>
      <c r="G31" s="178"/>
      <c r="H31" s="166"/>
      <c r="I31" s="165"/>
      <c r="J31" s="187"/>
      <c r="K31" s="202"/>
      <c r="L31" s="203"/>
    </row>
    <row r="32" spans="2:12" s="204" customFormat="1" ht="20.25" customHeight="1">
      <c r="B32" s="198"/>
      <c r="C32" s="214"/>
      <c r="D32" s="209" t="s">
        <v>59</v>
      </c>
      <c r="E32" s="213"/>
      <c r="F32" s="178">
        <f>+G32+H32</f>
        <v>28191.77426875</v>
      </c>
      <c r="G32" s="178">
        <f>SUM('Inv Ad Ene-Jun 2014 '!J33:J36)</f>
        <v>23854.51</v>
      </c>
      <c r="H32" s="166">
        <f>SUM('Usu Ene-Jun 2014'!J47:K50)</f>
        <v>4337.264268749999</v>
      </c>
      <c r="I32" s="165"/>
      <c r="J32" s="187">
        <v>24270.33876523</v>
      </c>
      <c r="K32" s="202"/>
      <c r="L32" s="203"/>
    </row>
    <row r="33" spans="2:12" s="204" customFormat="1" ht="20.25" customHeight="1">
      <c r="B33" s="198"/>
      <c r="C33" s="214"/>
      <c r="D33" s="209"/>
      <c r="E33" s="213"/>
      <c r="F33" s="178"/>
      <c r="G33" s="178"/>
      <c r="H33" s="168"/>
      <c r="I33" s="170"/>
      <c r="J33" s="187"/>
      <c r="K33" s="202"/>
      <c r="L33" s="203"/>
    </row>
    <row r="34" spans="2:12" s="204" customFormat="1" ht="20.25" customHeight="1">
      <c r="B34" s="198"/>
      <c r="C34" s="214"/>
      <c r="D34" s="209" t="s">
        <v>60</v>
      </c>
      <c r="E34" s="213"/>
      <c r="F34" s="178">
        <f>+G34+H34</f>
        <v>368074.1328125</v>
      </c>
      <c r="G34" s="178">
        <f>SUM('Inv Ad Ene-Jun 2014 '!J38:J39)</f>
        <v>311373.75</v>
      </c>
      <c r="H34" s="166">
        <f>SUM('Usu Ene-Jun 2014'!J52:K55)</f>
        <v>56700.3828125</v>
      </c>
      <c r="I34" s="170"/>
      <c r="J34" s="187">
        <v>23610.053765229997</v>
      </c>
      <c r="K34" s="202"/>
      <c r="L34" s="203"/>
    </row>
    <row r="35" spans="2:12" s="204" customFormat="1" ht="11.25" customHeight="1" thickBot="1">
      <c r="B35" s="198"/>
      <c r="C35" s="214"/>
      <c r="D35" s="215"/>
      <c r="E35" s="216"/>
      <c r="F35" s="179"/>
      <c r="G35" s="179"/>
      <c r="H35" s="175"/>
      <c r="I35" s="165"/>
      <c r="J35" s="188"/>
      <c r="K35" s="202"/>
      <c r="L35" s="203"/>
    </row>
    <row r="36" spans="2:12" s="30" customFormat="1" ht="20.25" thickBot="1" thickTop="1">
      <c r="B36" s="38"/>
      <c r="C36" s="39"/>
      <c r="D36" s="57"/>
      <c r="E36" s="37"/>
      <c r="F36" s="57"/>
      <c r="G36" s="37"/>
      <c r="H36" s="37"/>
      <c r="I36" s="37"/>
      <c r="J36" s="56"/>
      <c r="K36" s="41"/>
      <c r="L36" s="37"/>
    </row>
    <row r="37" spans="2:11" ht="20.25" thickBot="1" thickTop="1">
      <c r="B37" s="47"/>
      <c r="C37" s="21"/>
      <c r="D37" s="295" t="s">
        <v>3</v>
      </c>
      <c r="E37" s="296"/>
      <c r="F37" s="194">
        <f>SUM(F23:F35)</f>
        <v>1053835.8308075685</v>
      </c>
      <c r="G37" s="194">
        <f>SUM(G23:G35)</f>
        <v>402182.95</v>
      </c>
      <c r="H37" s="195">
        <f>SUM(H23:H35)</f>
        <v>651652.8808075684</v>
      </c>
      <c r="I37" s="178"/>
      <c r="J37" s="195">
        <f>SUM(J23:J35)</f>
        <v>91161.75753046</v>
      </c>
      <c r="K37" s="49"/>
    </row>
    <row r="38" spans="2:11" ht="14.25" thickBot="1" thickTop="1">
      <c r="B38" s="191"/>
      <c r="C38" s="192"/>
      <c r="D38" s="192"/>
      <c r="E38" s="192"/>
      <c r="F38" s="192"/>
      <c r="G38" s="192"/>
      <c r="H38" s="192"/>
      <c r="I38" s="192"/>
      <c r="J38" s="192"/>
      <c r="K38" s="193"/>
    </row>
    <row r="39" ht="13.5" thickTop="1"/>
    <row r="40" ht="12.75">
      <c r="F40" s="197"/>
    </row>
  </sheetData>
  <sheetProtection/>
  <mergeCells count="2">
    <mergeCell ref="G20:H20"/>
    <mergeCell ref="D37:E3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2" r:id="rId2"/>
  <headerFooter alignWithMargins="0">
    <oddFooter>&amp;L&amp;"Times New Roman,Cursiva"&amp;7&amp;Z&amp;F&amp;P&amp;N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50" zoomScaleNormal="50" zoomScalePageLayoutView="0" workbookViewId="0" topLeftCell="A9">
      <selection activeCell="E24" sqref="E24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5.57421875" style="6" customWidth="1"/>
    <col min="7" max="7" width="23.00390625" style="6" bestFit="1" customWidth="1"/>
    <col min="8" max="8" width="39.00390625" style="6" customWidth="1"/>
    <col min="9" max="9" width="24.421875" style="6" customWidth="1"/>
    <col min="10" max="10" width="27.00390625" style="6" customWidth="1"/>
    <col min="11" max="11" width="10.421875" style="6" customWidth="1"/>
    <col min="12" max="12" width="14.28125" style="6" customWidth="1"/>
    <col min="13" max="13" width="15.7109375" style="6" customWidth="1"/>
    <col min="14" max="14" width="17.57421875" style="6" bestFit="1" customWidth="1"/>
    <col min="15" max="16384" width="11.421875" style="6" customWidth="1"/>
  </cols>
  <sheetData>
    <row r="1" spans="2:13" s="1" customFormat="1" ht="26.25">
      <c r="B1" s="2"/>
      <c r="M1" s="3"/>
    </row>
    <row r="2" spans="2:12" s="1" customFormat="1" ht="33.75" customHeight="1">
      <c r="B2" s="123" t="str">
        <f>'Ene - Jun 2014'!B2</f>
        <v>ANEXO VII al Memorándum D.T.E.E.  N°    34  /2014.- 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26.2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4"/>
    </row>
    <row r="7" spans="2:13" s="15" customFormat="1" ht="25.5">
      <c r="B7" s="125" t="s">
        <v>38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20"/>
    </row>
    <row r="8" spans="10:13" ht="12.75">
      <c r="J8" s="21"/>
      <c r="K8" s="21"/>
      <c r="L8" s="21"/>
      <c r="M8" s="21"/>
    </row>
    <row r="9" spans="2:13" s="15" customFormat="1" ht="25.5">
      <c r="B9" s="125" t="s">
        <v>23</v>
      </c>
      <c r="C9" s="17"/>
      <c r="D9" s="18"/>
      <c r="E9" s="18"/>
      <c r="F9" s="18"/>
      <c r="G9" s="18"/>
      <c r="H9" s="18"/>
      <c r="I9" s="18"/>
      <c r="J9" s="19"/>
      <c r="K9" s="19"/>
      <c r="L9" s="19"/>
      <c r="M9" s="20"/>
    </row>
    <row r="10" spans="4:13" ht="12.75">
      <c r="D10" s="22"/>
      <c r="E10" s="22"/>
      <c r="F10" s="22"/>
      <c r="J10" s="21"/>
      <c r="K10" s="21"/>
      <c r="L10" s="21"/>
      <c r="M10" s="21"/>
    </row>
    <row r="11" spans="2:13" ht="26.25" customHeight="1">
      <c r="B11" s="125" t="s">
        <v>39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1"/>
    </row>
    <row r="12" spans="2:13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1"/>
    </row>
    <row r="13" spans="4:13" s="23" customFormat="1" ht="16.5" thickBot="1">
      <c r="D13" s="24"/>
      <c r="E13" s="24"/>
      <c r="F13" s="24"/>
      <c r="J13" s="25"/>
      <c r="K13" s="25"/>
      <c r="L13" s="25"/>
      <c r="M13" s="25"/>
    </row>
    <row r="14" spans="2:13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8"/>
      <c r="L14" s="29"/>
      <c r="M14" s="25"/>
    </row>
    <row r="15" spans="2:13" s="30" customFormat="1" ht="27">
      <c r="B15" s="126" t="str">
        <f>'Ene - Jun 2014'!B15</f>
        <v>Enero a Junio de 2014</v>
      </c>
      <c r="C15" s="32"/>
      <c r="D15" s="33"/>
      <c r="E15" s="34"/>
      <c r="F15" s="34"/>
      <c r="G15" s="34"/>
      <c r="H15" s="34"/>
      <c r="I15" s="34"/>
      <c r="J15" s="35"/>
      <c r="K15" s="35"/>
      <c r="L15" s="36"/>
      <c r="M15" s="37"/>
    </row>
    <row r="16" spans="2:13" s="30" customFormat="1" ht="19.5" hidden="1">
      <c r="B16" s="38"/>
      <c r="C16" s="39"/>
      <c r="D16" s="39"/>
      <c r="E16" s="37"/>
      <c r="F16" s="37"/>
      <c r="G16" s="40"/>
      <c r="H16" s="40"/>
      <c r="I16" s="40"/>
      <c r="J16" s="37"/>
      <c r="K16" s="37"/>
      <c r="L16" s="41"/>
      <c r="M16" s="37"/>
    </row>
    <row r="17" spans="2:13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35"/>
      <c r="J17" s="43"/>
      <c r="K17" s="43"/>
      <c r="L17" s="36"/>
      <c r="M17" s="37"/>
    </row>
    <row r="18" spans="2:13" s="30" customFormat="1" ht="19.5">
      <c r="B18" s="38"/>
      <c r="C18" s="39"/>
      <c r="D18" s="39"/>
      <c r="E18" s="37"/>
      <c r="F18" s="40"/>
      <c r="G18" s="40"/>
      <c r="H18" s="37"/>
      <c r="I18" s="37"/>
      <c r="J18" s="7"/>
      <c r="K18" s="7"/>
      <c r="L18" s="41"/>
      <c r="M18" s="37"/>
    </row>
    <row r="19" spans="2:13" s="30" customFormat="1" ht="25.5">
      <c r="B19" s="38"/>
      <c r="C19" s="44"/>
      <c r="D19" s="127" t="s">
        <v>55</v>
      </c>
      <c r="E19" s="37"/>
      <c r="F19" s="127" t="s">
        <v>40</v>
      </c>
      <c r="G19" s="127" t="s">
        <v>44</v>
      </c>
      <c r="H19" s="127" t="s">
        <v>61</v>
      </c>
      <c r="I19" s="57"/>
      <c r="J19" s="128">
        <f>'[8]TOT-0114'!$I$19</f>
        <v>1156.64</v>
      </c>
      <c r="K19" s="56"/>
      <c r="L19" s="41"/>
      <c r="M19" s="37"/>
    </row>
    <row r="20" spans="2:13" s="30" customFormat="1" ht="25.5">
      <c r="B20" s="38"/>
      <c r="C20" s="44"/>
      <c r="D20" s="58"/>
      <c r="E20" s="45"/>
      <c r="F20" s="57"/>
      <c r="G20" s="40"/>
      <c r="H20" s="127" t="s">
        <v>41</v>
      </c>
      <c r="J20" s="128">
        <f>'[8]TOT-0114'!$I$25</f>
        <v>103.31</v>
      </c>
      <c r="K20" s="56"/>
      <c r="L20" s="41"/>
      <c r="M20" s="37"/>
    </row>
    <row r="21" spans="2:13" ht="25.5">
      <c r="B21" s="47"/>
      <c r="C21" s="48"/>
      <c r="D21" s="127"/>
      <c r="E21" s="21"/>
      <c r="F21" s="127"/>
      <c r="G21" s="127"/>
      <c r="H21" s="127" t="s">
        <v>42</v>
      </c>
      <c r="I21" s="57"/>
      <c r="J21" s="128">
        <f>'[8]TOT-0114'!$I$30</f>
        <v>95.8</v>
      </c>
      <c r="K21" s="56"/>
      <c r="L21" s="49"/>
      <c r="M21" s="21"/>
    </row>
    <row r="22" spans="2:13" s="30" customFormat="1" ht="25.5">
      <c r="B22" s="38"/>
      <c r="C22" s="44"/>
      <c r="D22" s="58"/>
      <c r="E22" s="45"/>
      <c r="F22" s="57"/>
      <c r="G22" s="40"/>
      <c r="H22" s="127"/>
      <c r="J22" s="128"/>
      <c r="K22" s="56"/>
      <c r="L22" s="41"/>
      <c r="M22" s="37"/>
    </row>
    <row r="23" spans="2:13" ht="25.5">
      <c r="B23" s="47"/>
      <c r="C23" s="48"/>
      <c r="D23" s="127" t="s">
        <v>56</v>
      </c>
      <c r="E23" s="21"/>
      <c r="F23" s="127" t="s">
        <v>40</v>
      </c>
      <c r="G23" s="127" t="s">
        <v>49</v>
      </c>
      <c r="H23" s="127" t="s">
        <v>61</v>
      </c>
      <c r="I23" s="57"/>
      <c r="J23" s="128">
        <f>'[7]TOT-0214'!$I$19</f>
        <v>1468.58</v>
      </c>
      <c r="K23" s="56"/>
      <c r="L23" s="49"/>
      <c r="M23" s="21"/>
    </row>
    <row r="24" spans="2:13" ht="25.5">
      <c r="B24" s="47"/>
      <c r="C24" s="48"/>
      <c r="D24" s="127"/>
      <c r="E24" s="21"/>
      <c r="F24" s="127"/>
      <c r="G24" s="127"/>
      <c r="H24" s="127" t="s">
        <v>41</v>
      </c>
      <c r="I24" s="57"/>
      <c r="J24" s="128">
        <f>'[7]TOT-0214'!$I$26</f>
        <v>20.62</v>
      </c>
      <c r="K24" s="56"/>
      <c r="L24" s="49"/>
      <c r="M24" s="21"/>
    </row>
    <row r="25" spans="2:13" ht="25.5">
      <c r="B25" s="47"/>
      <c r="C25" s="48"/>
      <c r="D25" s="127"/>
      <c r="E25" s="21"/>
      <c r="F25" s="127"/>
      <c r="G25" s="127"/>
      <c r="H25" s="127" t="s">
        <v>42</v>
      </c>
      <c r="I25" s="57"/>
      <c r="J25" s="128">
        <f>'[7]TOT-0214'!$I$31</f>
        <v>106.23</v>
      </c>
      <c r="K25" s="56"/>
      <c r="L25" s="49"/>
      <c r="M25" s="21"/>
    </row>
    <row r="26" spans="2:13" s="30" customFormat="1" ht="25.5">
      <c r="B26" s="38"/>
      <c r="C26" s="44"/>
      <c r="D26" s="57"/>
      <c r="E26" s="37"/>
      <c r="F26" s="57"/>
      <c r="G26" s="40"/>
      <c r="H26" s="127"/>
      <c r="I26" s="40"/>
      <c r="J26" s="128"/>
      <c r="K26" s="56"/>
      <c r="L26" s="41"/>
      <c r="M26" s="37"/>
    </row>
    <row r="27" spans="2:13" ht="25.5">
      <c r="B27" s="47"/>
      <c r="C27" s="48"/>
      <c r="D27" s="127" t="s">
        <v>57</v>
      </c>
      <c r="E27" s="21"/>
      <c r="F27" s="127" t="s">
        <v>40</v>
      </c>
      <c r="G27" s="127" t="s">
        <v>50</v>
      </c>
      <c r="H27" s="127" t="s">
        <v>41</v>
      </c>
      <c r="I27" s="57"/>
      <c r="J27" s="128">
        <f>'[6]TOT-0314'!$I$25</f>
        <v>875.13</v>
      </c>
      <c r="K27" s="56"/>
      <c r="L27" s="49"/>
      <c r="M27" s="21"/>
    </row>
    <row r="28" spans="2:13" ht="25.5">
      <c r="B28" s="47"/>
      <c r="C28" s="48"/>
      <c r="D28" s="58"/>
      <c r="E28" s="50"/>
      <c r="F28" s="57"/>
      <c r="G28" s="129"/>
      <c r="H28" s="127"/>
      <c r="I28" s="129"/>
      <c r="J28" s="128"/>
      <c r="L28" s="49"/>
      <c r="M28" s="21"/>
    </row>
    <row r="29" spans="2:13" ht="25.5">
      <c r="B29" s="47"/>
      <c r="C29" s="48"/>
      <c r="D29" s="127" t="s">
        <v>58</v>
      </c>
      <c r="E29" s="21"/>
      <c r="F29" s="127" t="s">
        <v>40</v>
      </c>
      <c r="G29" s="127" t="s">
        <v>51</v>
      </c>
      <c r="H29" s="127" t="s">
        <v>61</v>
      </c>
      <c r="I29" s="57"/>
      <c r="J29" s="130">
        <f>'[5]TOT-0414'!$I$19</f>
        <v>59580.6</v>
      </c>
      <c r="K29" s="56"/>
      <c r="L29" s="49"/>
      <c r="M29" s="21"/>
    </row>
    <row r="30" spans="2:13" s="30" customFormat="1" ht="25.5">
      <c r="B30" s="38"/>
      <c r="C30" s="44"/>
      <c r="D30" s="58"/>
      <c r="E30" s="50"/>
      <c r="F30" s="57"/>
      <c r="G30" s="40"/>
      <c r="H30" s="127" t="s">
        <v>41</v>
      </c>
      <c r="I30" s="57"/>
      <c r="J30" s="130">
        <f>'[5]TOT-0414'!$I$26</f>
        <v>3344.72</v>
      </c>
      <c r="K30" s="56"/>
      <c r="L30" s="41"/>
      <c r="M30" s="37"/>
    </row>
    <row r="31" spans="2:13" s="30" customFormat="1" ht="25.5">
      <c r="B31" s="38"/>
      <c r="C31" s="44"/>
      <c r="D31" s="58"/>
      <c r="E31" s="50"/>
      <c r="F31" s="57"/>
      <c r="G31" s="40"/>
      <c r="H31" s="127" t="s">
        <v>42</v>
      </c>
      <c r="I31" s="57"/>
      <c r="J31" s="130">
        <f>'[5]TOT-0414'!$I$31</f>
        <v>203.06</v>
      </c>
      <c r="K31" s="56"/>
      <c r="L31" s="41"/>
      <c r="M31" s="37"/>
    </row>
    <row r="32" spans="2:13" s="30" customFormat="1" ht="25.5">
      <c r="B32" s="38"/>
      <c r="C32" s="44"/>
      <c r="D32" s="58"/>
      <c r="E32" s="50"/>
      <c r="F32" s="57"/>
      <c r="G32" s="40"/>
      <c r="H32" s="127"/>
      <c r="I32" s="57"/>
      <c r="J32" s="130"/>
      <c r="K32" s="56"/>
      <c r="L32" s="41"/>
      <c r="M32" s="37"/>
    </row>
    <row r="33" spans="2:13" s="30" customFormat="1" ht="25.5">
      <c r="B33" s="38"/>
      <c r="C33" s="39"/>
      <c r="D33" s="127" t="s">
        <v>59</v>
      </c>
      <c r="E33" s="50"/>
      <c r="F33" s="127" t="s">
        <v>40</v>
      </c>
      <c r="G33" s="127" t="s">
        <v>52</v>
      </c>
      <c r="H33" s="127" t="s">
        <v>61</v>
      </c>
      <c r="I33" s="57"/>
      <c r="J33" s="130">
        <f>'[4]TOT-0514'!$I$19</f>
        <v>23793.62</v>
      </c>
      <c r="K33" s="46"/>
      <c r="L33" s="41"/>
      <c r="M33" s="37"/>
    </row>
    <row r="34" spans="2:13" s="30" customFormat="1" ht="25.5">
      <c r="B34" s="38"/>
      <c r="C34" s="39"/>
      <c r="D34" s="127"/>
      <c r="E34" s="50"/>
      <c r="F34" s="127"/>
      <c r="G34" s="127"/>
      <c r="H34" s="127" t="s">
        <v>41</v>
      </c>
      <c r="I34" s="57"/>
      <c r="J34" s="130">
        <f>'[4]TOT-0514'!$I$25</f>
        <v>35.98</v>
      </c>
      <c r="K34" s="46"/>
      <c r="L34" s="41"/>
      <c r="M34" s="37"/>
    </row>
    <row r="35" spans="2:13" ht="25.5">
      <c r="B35" s="47"/>
      <c r="C35" s="48"/>
      <c r="D35" s="127"/>
      <c r="E35" s="21"/>
      <c r="F35" s="127"/>
      <c r="G35" s="127"/>
      <c r="H35" s="127" t="s">
        <v>42</v>
      </c>
      <c r="I35" s="57"/>
      <c r="J35" s="128">
        <f>'[4]TOT-0514'!$I$29</f>
        <v>19.85</v>
      </c>
      <c r="K35" s="56"/>
      <c r="L35" s="49"/>
      <c r="M35" s="21"/>
    </row>
    <row r="36" spans="2:13" s="30" customFormat="1" ht="25.5">
      <c r="B36" s="38"/>
      <c r="C36" s="39"/>
      <c r="D36" s="127"/>
      <c r="E36" s="37"/>
      <c r="F36" s="127"/>
      <c r="G36" s="127"/>
      <c r="H36" s="127" t="s">
        <v>62</v>
      </c>
      <c r="I36" s="57"/>
      <c r="J36" s="130">
        <f>'[4]TOT-0514'!$I$32</f>
        <v>5.06</v>
      </c>
      <c r="K36" s="46"/>
      <c r="L36" s="41"/>
      <c r="M36" s="37"/>
    </row>
    <row r="37" spans="2:13" s="30" customFormat="1" ht="25.5">
      <c r="B37" s="38"/>
      <c r="C37" s="39"/>
      <c r="D37" s="131"/>
      <c r="E37" s="37"/>
      <c r="F37" s="57"/>
      <c r="G37" s="40"/>
      <c r="H37" s="127"/>
      <c r="I37" s="40"/>
      <c r="J37" s="130"/>
      <c r="K37" s="132"/>
      <c r="L37" s="41"/>
      <c r="M37" s="37"/>
    </row>
    <row r="38" spans="2:13" s="30" customFormat="1" ht="25.5">
      <c r="B38" s="38"/>
      <c r="C38" s="39"/>
      <c r="D38" s="127" t="s">
        <v>60</v>
      </c>
      <c r="E38" s="37"/>
      <c r="F38" s="127" t="s">
        <v>40</v>
      </c>
      <c r="G38" s="127" t="s">
        <v>53</v>
      </c>
      <c r="H38" s="127" t="s">
        <v>61</v>
      </c>
      <c r="I38" s="57"/>
      <c r="J38" s="130">
        <f>'[3]TOT-0614'!$I$19</f>
        <v>311280.91</v>
      </c>
      <c r="K38" s="46"/>
      <c r="L38" s="41"/>
      <c r="M38" s="37"/>
    </row>
    <row r="39" spans="2:13" s="30" customFormat="1" ht="25.5">
      <c r="B39" s="38"/>
      <c r="C39" s="39"/>
      <c r="D39" s="127"/>
      <c r="E39" s="37"/>
      <c r="F39" s="127"/>
      <c r="G39" s="127"/>
      <c r="H39" s="127" t="s">
        <v>41</v>
      </c>
      <c r="I39" s="57"/>
      <c r="J39" s="130">
        <f>'[3]TOT-0614'!$I$25</f>
        <v>92.84</v>
      </c>
      <c r="K39" s="46"/>
      <c r="L39" s="41"/>
      <c r="M39" s="37"/>
    </row>
    <row r="40" spans="2:13" s="30" customFormat="1" ht="18.75">
      <c r="B40" s="38"/>
      <c r="C40" s="39"/>
      <c r="D40" s="57"/>
      <c r="E40" s="37"/>
      <c r="F40" s="57"/>
      <c r="G40" s="57"/>
      <c r="K40" s="46"/>
      <c r="L40" s="41"/>
      <c r="M40" s="37"/>
    </row>
    <row r="41" spans="2:13" s="30" customFormat="1" ht="20.25" thickBot="1">
      <c r="B41" s="38"/>
      <c r="C41" s="39"/>
      <c r="D41" s="45"/>
      <c r="E41" s="37"/>
      <c r="F41" s="37"/>
      <c r="G41" s="40"/>
      <c r="H41" s="40"/>
      <c r="I41" s="40"/>
      <c r="J41" s="37"/>
      <c r="K41" s="37"/>
      <c r="L41" s="41"/>
      <c r="M41" s="37"/>
    </row>
    <row r="42" spans="2:14" s="30" customFormat="1" ht="27.75" customHeight="1" thickBot="1" thickTop="1">
      <c r="B42" s="38"/>
      <c r="C42" s="44"/>
      <c r="D42" s="44"/>
      <c r="E42" s="7"/>
      <c r="F42" s="297" t="s">
        <v>3</v>
      </c>
      <c r="G42" s="298"/>
      <c r="H42" s="298"/>
      <c r="I42" s="299"/>
      <c r="J42" s="133">
        <f>SUM(J19:J39)</f>
        <v>402182.95</v>
      </c>
      <c r="K42" s="181"/>
      <c r="L42" s="41"/>
      <c r="M42" s="37"/>
      <c r="N42" s="59"/>
    </row>
    <row r="43" spans="2:13" s="30" customFormat="1" ht="9" customHeight="1" thickTop="1">
      <c r="B43" s="38"/>
      <c r="C43" s="44"/>
      <c r="D43" s="44"/>
      <c r="E43" s="7"/>
      <c r="F43" s="51"/>
      <c r="G43" s="136"/>
      <c r="H43" s="7"/>
      <c r="I43" s="7"/>
      <c r="L43" s="41"/>
      <c r="M43" s="37"/>
    </row>
    <row r="44" spans="2:13" s="30" customFormat="1" ht="18.75">
      <c r="B44" s="38"/>
      <c r="C44" s="52"/>
      <c r="D44" s="44"/>
      <c r="E44" s="7"/>
      <c r="F44" s="51"/>
      <c r="G44" s="136"/>
      <c r="H44" s="7"/>
      <c r="I44" s="7"/>
      <c r="L44" s="41"/>
      <c r="M44" s="37"/>
    </row>
    <row r="45" spans="2:13" s="23" customFormat="1" ht="9" customHeight="1" thickBot="1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5"/>
      <c r="M45" s="25"/>
    </row>
    <row r="46" ht="13.5" thickTop="1"/>
    <row r="57" ht="18.75">
      <c r="J57" s="59"/>
    </row>
  </sheetData>
  <sheetProtection/>
  <mergeCells count="1">
    <mergeCell ref="F42:I42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Roman,Cursiva"&amp;7&amp;Z&amp;F&amp;P&amp;N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40" zoomScaleNormal="40" zoomScalePageLayoutView="0" workbookViewId="0" topLeftCell="A15">
      <selection activeCell="H55" sqref="H55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.421875" style="6" customWidth="1"/>
    <col min="7" max="7" width="23.00390625" style="6" bestFit="1" customWidth="1"/>
    <col min="8" max="8" width="63.57421875" style="6" customWidth="1"/>
    <col min="9" max="9" width="50.7109375" style="6" customWidth="1"/>
    <col min="10" max="10" width="31.140625" style="138" customWidth="1"/>
    <col min="11" max="11" width="31.140625" style="6" customWidth="1"/>
    <col min="12" max="12" width="14.28125" style="6" customWidth="1"/>
    <col min="13" max="13" width="15.7109375" style="6" customWidth="1"/>
    <col min="14" max="14" width="17.57421875" style="6" bestFit="1" customWidth="1"/>
    <col min="15" max="15" width="11.421875" style="6" customWidth="1"/>
    <col min="16" max="16" width="15.28125" style="6" bestFit="1" customWidth="1"/>
    <col min="17" max="16384" width="11.421875" style="6" customWidth="1"/>
  </cols>
  <sheetData>
    <row r="1" spans="2:13" s="1" customFormat="1" ht="26.25">
      <c r="B1" s="2"/>
      <c r="J1" s="137"/>
      <c r="M1" s="3"/>
    </row>
    <row r="2" spans="2:12" s="1" customFormat="1" ht="33.75" customHeight="1">
      <c r="B2" s="307" t="str">
        <f>'Ene - Jun 2014'!B2</f>
        <v>ANEXO VII al Memorándum D.T.E.E.  N°    34  /2014.- 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3:12" ht="12.75">
      <c r="C3" s="7"/>
      <c r="D3" s="8"/>
      <c r="E3" s="8"/>
      <c r="F3" s="8"/>
      <c r="G3" s="8"/>
      <c r="H3" s="8"/>
      <c r="I3" s="8"/>
      <c r="K3" s="8"/>
      <c r="L3" s="8"/>
    </row>
    <row r="4" spans="1:13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39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39"/>
      <c r="K5" s="12"/>
      <c r="L5" s="12"/>
      <c r="M5" s="12"/>
    </row>
    <row r="6" spans="2:13" s="1" customFormat="1" ht="26.2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4"/>
    </row>
    <row r="7" spans="2:13" s="15" customFormat="1" ht="21" customHeight="1">
      <c r="B7" s="306" t="s">
        <v>38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20"/>
    </row>
    <row r="8" spans="11:13" ht="12.75">
      <c r="K8" s="21"/>
      <c r="L8" s="21"/>
      <c r="M8" s="21"/>
    </row>
    <row r="9" spans="2:13" s="15" customFormat="1" ht="21" customHeight="1">
      <c r="B9" s="306" t="s">
        <v>23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20"/>
    </row>
    <row r="10" spans="4:13" ht="12.75">
      <c r="D10" s="22"/>
      <c r="E10" s="22"/>
      <c r="F10" s="22"/>
      <c r="K10" s="21"/>
      <c r="L10" s="21"/>
      <c r="M10" s="21"/>
    </row>
    <row r="11" spans="2:13" ht="26.25" customHeight="1">
      <c r="B11" s="306" t="s">
        <v>43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21"/>
    </row>
    <row r="12" spans="2:13" ht="15.75" customHeight="1">
      <c r="B12" s="16"/>
      <c r="C12" s="16"/>
      <c r="D12" s="16"/>
      <c r="E12" s="16"/>
      <c r="F12" s="16"/>
      <c r="G12" s="16"/>
      <c r="H12" s="16"/>
      <c r="I12" s="16"/>
      <c r="J12" s="140"/>
      <c r="K12" s="16"/>
      <c r="L12" s="16"/>
      <c r="M12" s="21"/>
    </row>
    <row r="13" spans="4:13" s="23" customFormat="1" ht="16.5" thickBot="1">
      <c r="D13" s="24"/>
      <c r="E13" s="24"/>
      <c r="F13" s="24"/>
      <c r="J13" s="141"/>
      <c r="K13" s="25"/>
      <c r="L13" s="25"/>
      <c r="M13" s="25"/>
    </row>
    <row r="14" spans="2:13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142"/>
      <c r="K14" s="28"/>
      <c r="L14" s="29"/>
      <c r="M14" s="25"/>
    </row>
    <row r="15" spans="2:13" s="30" customFormat="1" ht="27">
      <c r="B15" s="303" t="str">
        <f>'Ene - Jun 2014'!B15</f>
        <v>Enero a Junio de 2014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5"/>
      <c r="M15" s="37"/>
    </row>
    <row r="16" spans="2:13" s="30" customFormat="1" ht="26.25" hidden="1">
      <c r="B16" s="143"/>
      <c r="C16" s="144"/>
      <c r="D16" s="144"/>
      <c r="E16" s="14"/>
      <c r="F16" s="14"/>
      <c r="G16" s="145"/>
      <c r="H16" s="145"/>
      <c r="I16" s="145"/>
      <c r="J16" s="146"/>
      <c r="K16" s="14"/>
      <c r="L16" s="147"/>
      <c r="M16" s="37"/>
    </row>
    <row r="17" spans="2:13" s="30" customFormat="1" ht="26.25" hidden="1">
      <c r="B17" s="148" t="s">
        <v>2</v>
      </c>
      <c r="C17" s="149"/>
      <c r="D17" s="149"/>
      <c r="E17" s="150"/>
      <c r="F17" s="151"/>
      <c r="G17" s="151"/>
      <c r="H17" s="150"/>
      <c r="I17" s="150"/>
      <c r="J17" s="152"/>
      <c r="K17" s="4"/>
      <c r="L17" s="153"/>
      <c r="M17" s="37"/>
    </row>
    <row r="18" spans="2:13" s="30" customFormat="1" ht="26.25">
      <c r="B18" s="143"/>
      <c r="C18" s="144"/>
      <c r="D18" s="144"/>
      <c r="E18" s="14"/>
      <c r="F18" s="145"/>
      <c r="G18" s="145"/>
      <c r="H18" s="14"/>
      <c r="I18" s="14"/>
      <c r="J18" s="152"/>
      <c r="K18" s="154"/>
      <c r="L18" s="147"/>
      <c r="M18" s="37"/>
    </row>
    <row r="19" spans="2:13" s="30" customFormat="1" ht="26.25">
      <c r="B19" s="143"/>
      <c r="C19" s="155"/>
      <c r="D19" s="127" t="s">
        <v>55</v>
      </c>
      <c r="E19" s="14"/>
      <c r="F19" s="127"/>
      <c r="G19" s="127" t="s">
        <v>44</v>
      </c>
      <c r="H19" s="127" t="s">
        <v>68</v>
      </c>
      <c r="I19" s="127"/>
      <c r="J19" s="128">
        <f>'[8]TOT-0114'!$I$20</f>
        <v>115.22</v>
      </c>
      <c r="K19" s="128"/>
      <c r="L19" s="147"/>
      <c r="M19" s="37"/>
    </row>
    <row r="20" spans="2:13" s="30" customFormat="1" ht="26.25">
      <c r="B20" s="143"/>
      <c r="C20" s="155"/>
      <c r="D20" s="127"/>
      <c r="E20" s="14"/>
      <c r="F20" s="127"/>
      <c r="G20" s="127"/>
      <c r="H20" s="127" t="s">
        <v>46</v>
      </c>
      <c r="I20" s="127"/>
      <c r="J20" s="128">
        <f>'[8]TOT-0114'!$I$26</f>
        <v>417.11</v>
      </c>
      <c r="K20" s="128"/>
      <c r="L20" s="147"/>
      <c r="M20" s="37"/>
    </row>
    <row r="21" spans="2:13" s="30" customFormat="1" ht="26.25">
      <c r="B21" s="143"/>
      <c r="C21" s="155"/>
      <c r="D21" s="127"/>
      <c r="E21" s="14"/>
      <c r="F21" s="127"/>
      <c r="G21" s="127"/>
      <c r="H21" s="127" t="s">
        <v>64</v>
      </c>
      <c r="I21" s="127"/>
      <c r="J21" s="128">
        <f>'[8]TOT-0114'!$I$27</f>
        <v>47.39</v>
      </c>
      <c r="K21" s="128"/>
      <c r="L21" s="147"/>
      <c r="M21" s="37"/>
    </row>
    <row r="22" spans="2:13" s="30" customFormat="1" ht="26.25">
      <c r="B22" s="143"/>
      <c r="C22" s="155"/>
      <c r="D22" s="127"/>
      <c r="E22" s="14"/>
      <c r="F22" s="127"/>
      <c r="G22" s="127"/>
      <c r="H22" s="127" t="s">
        <v>47</v>
      </c>
      <c r="I22" s="127"/>
      <c r="J22" s="128">
        <f>'[8]TOT-0114'!$I$31</f>
        <v>66.41166000000001</v>
      </c>
      <c r="K22" s="128"/>
      <c r="L22" s="147"/>
      <c r="M22" s="37"/>
    </row>
    <row r="23" spans="2:13" s="30" customFormat="1" ht="26.25">
      <c r="B23" s="143"/>
      <c r="C23" s="155"/>
      <c r="D23" s="127"/>
      <c r="E23" s="14"/>
      <c r="F23" s="127"/>
      <c r="G23" s="127"/>
      <c r="H23" s="127" t="s">
        <v>70</v>
      </c>
      <c r="I23" s="127"/>
      <c r="J23" s="128">
        <f>'[8]TOT-0114'!$I$32</f>
        <v>78.41610000000003</v>
      </c>
      <c r="K23" s="128"/>
      <c r="L23" s="147"/>
      <c r="M23" s="37"/>
    </row>
    <row r="24" spans="2:13" s="30" customFormat="1" ht="26.25">
      <c r="B24" s="143"/>
      <c r="C24" s="155"/>
      <c r="D24" s="127"/>
      <c r="E24" s="14"/>
      <c r="F24" s="1"/>
      <c r="G24" s="127"/>
      <c r="H24" s="127"/>
      <c r="I24" s="156" t="s">
        <v>48</v>
      </c>
      <c r="J24" s="128"/>
      <c r="K24" s="128">
        <f>SUM('[8]TOT-0114'!$I$36:$I$37)</f>
        <v>181.13694</v>
      </c>
      <c r="L24" s="147"/>
      <c r="M24" s="37"/>
    </row>
    <row r="25" spans="2:13" s="30" customFormat="1" ht="26.25">
      <c r="B25" s="143"/>
      <c r="C25" s="155"/>
      <c r="D25" s="157"/>
      <c r="E25" s="158"/>
      <c r="F25" s="127"/>
      <c r="G25" s="145"/>
      <c r="H25" s="1"/>
      <c r="I25" s="137"/>
      <c r="J25" s="128"/>
      <c r="K25" s="128"/>
      <c r="L25" s="147"/>
      <c r="M25" s="37"/>
    </row>
    <row r="26" spans="2:13" s="30" customFormat="1" ht="26.25">
      <c r="B26" s="143"/>
      <c r="C26" s="155"/>
      <c r="D26" s="127" t="s">
        <v>56</v>
      </c>
      <c r="E26" s="14"/>
      <c r="F26" s="127"/>
      <c r="G26" s="127" t="s">
        <v>49</v>
      </c>
      <c r="H26" s="127" t="s">
        <v>45</v>
      </c>
      <c r="I26" s="137"/>
      <c r="J26" s="128">
        <f>'[7]TOT-0214'!$I$20</f>
        <v>83427.19</v>
      </c>
      <c r="K26" s="128"/>
      <c r="L26" s="147"/>
      <c r="M26" s="37"/>
    </row>
    <row r="27" spans="2:13" s="30" customFormat="1" ht="26.25">
      <c r="B27" s="143"/>
      <c r="C27" s="155"/>
      <c r="D27" s="127"/>
      <c r="E27" s="14"/>
      <c r="F27" s="127"/>
      <c r="G27" s="127"/>
      <c r="H27" s="127" t="s">
        <v>65</v>
      </c>
      <c r="I27" s="137"/>
      <c r="J27" s="128">
        <f>'[7]TOT-0214'!$I$21</f>
        <v>58.68</v>
      </c>
      <c r="K27" s="128"/>
      <c r="L27" s="147"/>
      <c r="M27" s="37"/>
    </row>
    <row r="28" spans="2:13" s="30" customFormat="1" ht="26.25">
      <c r="B28" s="143"/>
      <c r="C28" s="155"/>
      <c r="D28" s="127"/>
      <c r="E28" s="14"/>
      <c r="F28" s="127"/>
      <c r="G28" s="127"/>
      <c r="H28" s="127" t="s">
        <v>46</v>
      </c>
      <c r="I28" s="137"/>
      <c r="J28" s="128">
        <f>'[7]TOT-0214'!$I$27</f>
        <v>1075.82</v>
      </c>
      <c r="K28" s="128"/>
      <c r="L28" s="147"/>
      <c r="M28" s="37"/>
    </row>
    <row r="29" spans="2:13" s="30" customFormat="1" ht="26.25">
      <c r="B29" s="143"/>
      <c r="C29" s="155"/>
      <c r="D29" s="127"/>
      <c r="E29" s="14"/>
      <c r="F29" s="127"/>
      <c r="G29" s="127"/>
      <c r="H29" s="127" t="s">
        <v>64</v>
      </c>
      <c r="I29" s="137"/>
      <c r="J29" s="128">
        <f>'[7]TOT-0214'!$I$28</f>
        <v>24.13</v>
      </c>
      <c r="K29" s="128"/>
      <c r="L29" s="147"/>
      <c r="M29" s="37"/>
    </row>
    <row r="30" spans="2:13" s="30" customFormat="1" ht="26.25">
      <c r="B30" s="143"/>
      <c r="C30" s="155"/>
      <c r="D30" s="127"/>
      <c r="E30" s="14"/>
      <c r="F30" s="127"/>
      <c r="G30" s="127"/>
      <c r="H30" s="127" t="s">
        <v>47</v>
      </c>
      <c r="I30" s="137"/>
      <c r="J30" s="128">
        <f>'[7]TOT-0214'!$I$32</f>
        <v>56.87587500000001</v>
      </c>
      <c r="K30" s="128"/>
      <c r="L30" s="147"/>
      <c r="M30" s="37"/>
    </row>
    <row r="31" spans="2:13" s="30" customFormat="1" ht="26.25">
      <c r="B31" s="143"/>
      <c r="C31" s="155"/>
      <c r="D31" s="127"/>
      <c r="E31" s="14"/>
      <c r="F31" s="127"/>
      <c r="G31" s="127"/>
      <c r="H31" s="127" t="s">
        <v>70</v>
      </c>
      <c r="I31" s="137"/>
      <c r="J31" s="128">
        <f>'[7]TOT-0214'!$I$33</f>
        <v>44.04855000000001</v>
      </c>
      <c r="K31" s="128"/>
      <c r="L31" s="147"/>
      <c r="M31" s="37"/>
    </row>
    <row r="32" spans="2:13" s="30" customFormat="1" ht="26.25">
      <c r="B32" s="143"/>
      <c r="C32" s="155"/>
      <c r="D32" s="127"/>
      <c r="E32" s="14"/>
      <c r="F32" s="1"/>
      <c r="G32" s="145"/>
      <c r="H32" s="145"/>
      <c r="I32" s="156" t="s">
        <v>48</v>
      </c>
      <c r="J32" s="128"/>
      <c r="K32" s="128">
        <f>SUM('[7]TOT-0214'!$I$36:$I$37)</f>
        <v>21171.686106250007</v>
      </c>
      <c r="L32" s="147"/>
      <c r="M32" s="37"/>
    </row>
    <row r="33" spans="2:13" s="30" customFormat="1" ht="26.25">
      <c r="B33" s="143"/>
      <c r="C33" s="155"/>
      <c r="D33" s="127"/>
      <c r="E33" s="14"/>
      <c r="F33" s="127"/>
      <c r="G33" s="145"/>
      <c r="H33" s="145"/>
      <c r="I33" s="146"/>
      <c r="J33" s="128"/>
      <c r="K33" s="128"/>
      <c r="L33" s="147"/>
      <c r="M33" s="37"/>
    </row>
    <row r="34" spans="2:13" ht="26.25">
      <c r="B34" s="143"/>
      <c r="C34" s="155"/>
      <c r="D34" s="127" t="s">
        <v>57</v>
      </c>
      <c r="E34" s="14"/>
      <c r="F34" s="127"/>
      <c r="G34" s="127" t="s">
        <v>50</v>
      </c>
      <c r="H34" s="127" t="s">
        <v>71</v>
      </c>
      <c r="I34" s="156"/>
      <c r="J34" s="128">
        <f>'[6]TOT-0314'!$I$19</f>
        <v>173903.52</v>
      </c>
      <c r="K34" s="128"/>
      <c r="L34" s="147"/>
      <c r="M34" s="21"/>
    </row>
    <row r="35" spans="2:13" s="30" customFormat="1" ht="26.25">
      <c r="B35" s="143"/>
      <c r="C35" s="155"/>
      <c r="D35" s="127"/>
      <c r="E35" s="14"/>
      <c r="F35" s="127"/>
      <c r="G35" s="127"/>
      <c r="H35" s="127" t="s">
        <v>72</v>
      </c>
      <c r="I35" s="137"/>
      <c r="J35" s="128">
        <f>'[6]TOT-0314'!$I$20</f>
        <v>25355.83</v>
      </c>
      <c r="K35" s="128"/>
      <c r="L35" s="147"/>
      <c r="M35" s="37"/>
    </row>
    <row r="36" spans="2:13" ht="26.25">
      <c r="B36" s="143"/>
      <c r="C36" s="155"/>
      <c r="D36" s="127"/>
      <c r="E36" s="14"/>
      <c r="F36" s="127"/>
      <c r="G36" s="127"/>
      <c r="H36" s="127" t="s">
        <v>46</v>
      </c>
      <c r="I36" s="156"/>
      <c r="J36" s="128">
        <f>'[6]TOT-0314'!$I$26</f>
        <v>8817.47</v>
      </c>
      <c r="K36" s="128"/>
      <c r="L36" s="147"/>
      <c r="M36" s="21"/>
    </row>
    <row r="37" spans="2:13" ht="26.25">
      <c r="B37" s="143"/>
      <c r="C37" s="155"/>
      <c r="D37" s="127"/>
      <c r="E37" s="14"/>
      <c r="F37" s="127"/>
      <c r="G37" s="127"/>
      <c r="H37" s="127" t="s">
        <v>47</v>
      </c>
      <c r="I37" s="156"/>
      <c r="J37" s="128">
        <f>'[6]TOT-0314'!$I$29</f>
        <v>82.28850000000001</v>
      </c>
      <c r="K37" s="128"/>
      <c r="L37" s="147"/>
      <c r="M37" s="21"/>
    </row>
    <row r="38" spans="2:13" ht="26.25">
      <c r="B38" s="143"/>
      <c r="C38" s="155"/>
      <c r="D38" s="127"/>
      <c r="E38" s="14"/>
      <c r="F38" s="127"/>
      <c r="G38" s="127"/>
      <c r="H38" s="1"/>
      <c r="I38" s="156" t="s">
        <v>48</v>
      </c>
      <c r="J38" s="128"/>
      <c r="K38" s="128">
        <f>SUM('[6]TOT-0314'!$I$32:$I$33)</f>
        <v>54963.02596381847</v>
      </c>
      <c r="L38" s="147"/>
      <c r="M38" s="21"/>
    </row>
    <row r="39" spans="2:13" ht="26.25">
      <c r="B39" s="143"/>
      <c r="C39" s="155"/>
      <c r="D39" s="157"/>
      <c r="E39" s="159"/>
      <c r="F39" s="127"/>
      <c r="G39" s="145"/>
      <c r="H39" s="145"/>
      <c r="I39" s="146"/>
      <c r="J39" s="128"/>
      <c r="K39" s="128"/>
      <c r="L39" s="147"/>
      <c r="M39" s="21"/>
    </row>
    <row r="40" spans="2:13" ht="26.25">
      <c r="B40" s="143"/>
      <c r="C40" s="155"/>
      <c r="D40" s="127" t="s">
        <v>58</v>
      </c>
      <c r="E40" s="14"/>
      <c r="F40" s="127"/>
      <c r="G40" s="127" t="s">
        <v>51</v>
      </c>
      <c r="H40" s="127" t="s">
        <v>45</v>
      </c>
      <c r="I40" s="146"/>
      <c r="J40" s="128">
        <f>'[5]TOT-0414'!$I$20</f>
        <v>156277.85</v>
      </c>
      <c r="K40" s="128"/>
      <c r="L40" s="147"/>
      <c r="M40" s="21"/>
    </row>
    <row r="41" spans="2:13" s="30" customFormat="1" ht="26.25">
      <c r="B41" s="143"/>
      <c r="C41" s="144"/>
      <c r="D41" s="127"/>
      <c r="E41" s="159"/>
      <c r="F41" s="127"/>
      <c r="G41" s="127"/>
      <c r="H41" s="127" t="s">
        <v>65</v>
      </c>
      <c r="I41" s="156"/>
      <c r="J41" s="128">
        <f>'[5]TOT-0414'!$I$21</f>
        <v>14058.19</v>
      </c>
      <c r="K41" s="128"/>
      <c r="L41" s="147"/>
      <c r="M41" s="37"/>
    </row>
    <row r="42" spans="2:13" s="30" customFormat="1" ht="26.25">
      <c r="B42" s="143"/>
      <c r="C42" s="155"/>
      <c r="D42" s="157"/>
      <c r="E42" s="159"/>
      <c r="F42" s="127"/>
      <c r="G42" s="145"/>
      <c r="H42" s="127" t="s">
        <v>46</v>
      </c>
      <c r="I42" s="156"/>
      <c r="J42" s="128">
        <f>'[5]TOT-0414'!$I$27</f>
        <v>5076.34</v>
      </c>
      <c r="K42" s="128"/>
      <c r="L42" s="147"/>
      <c r="M42" s="37"/>
    </row>
    <row r="43" spans="2:13" s="30" customFormat="1" ht="26.25">
      <c r="B43" s="143"/>
      <c r="C43" s="155"/>
      <c r="D43" s="157"/>
      <c r="E43" s="159"/>
      <c r="F43" s="127"/>
      <c r="G43" s="145"/>
      <c r="H43" s="127" t="s">
        <v>64</v>
      </c>
      <c r="I43" s="156"/>
      <c r="J43" s="128">
        <f>'[5]TOT-0414'!$I$28</f>
        <v>791.07</v>
      </c>
      <c r="K43" s="128"/>
      <c r="L43" s="147"/>
      <c r="M43" s="37"/>
    </row>
    <row r="44" spans="2:13" s="30" customFormat="1" ht="26.25">
      <c r="B44" s="143"/>
      <c r="C44" s="155"/>
      <c r="D44" s="157"/>
      <c r="E44" s="159"/>
      <c r="F44" s="127"/>
      <c r="G44" s="145"/>
      <c r="H44" s="127" t="s">
        <v>69</v>
      </c>
      <c r="I44" s="156"/>
      <c r="J44" s="128">
        <f>'[5]TOT-0414'!$I$32</f>
        <v>379.73722500000014</v>
      </c>
      <c r="K44" s="128"/>
      <c r="L44" s="147"/>
      <c r="M44" s="37"/>
    </row>
    <row r="45" spans="2:13" s="30" customFormat="1" ht="26.25">
      <c r="B45" s="143"/>
      <c r="C45" s="155"/>
      <c r="D45" s="157"/>
      <c r="E45" s="159"/>
      <c r="F45" s="127"/>
      <c r="G45" s="145"/>
      <c r="H45" s="1"/>
      <c r="I45" s="156" t="s">
        <v>48</v>
      </c>
      <c r="J45" s="128"/>
      <c r="K45" s="128">
        <f>SUM('[5]TOT-0414'!$I$35:$I$36)</f>
        <v>44145.79680625</v>
      </c>
      <c r="L45" s="147"/>
      <c r="M45" s="37"/>
    </row>
    <row r="46" spans="2:13" s="30" customFormat="1" ht="26.25">
      <c r="B46" s="143"/>
      <c r="C46" s="155"/>
      <c r="D46" s="157"/>
      <c r="E46" s="159"/>
      <c r="F46" s="127"/>
      <c r="G46" s="145"/>
      <c r="H46" s="127"/>
      <c r="I46" s="156"/>
      <c r="J46" s="128"/>
      <c r="K46" s="128"/>
      <c r="L46" s="147"/>
      <c r="M46" s="37"/>
    </row>
    <row r="47" spans="2:13" s="30" customFormat="1" ht="26.25">
      <c r="B47" s="143"/>
      <c r="C47" s="155"/>
      <c r="D47" s="127" t="s">
        <v>59</v>
      </c>
      <c r="E47" s="159"/>
      <c r="F47" s="127"/>
      <c r="G47" s="127" t="s">
        <v>52</v>
      </c>
      <c r="H47" s="127" t="s">
        <v>72</v>
      </c>
      <c r="I47" s="156"/>
      <c r="J47" s="128">
        <f>'[4]TOT-0514'!$I$20</f>
        <v>2676.68</v>
      </c>
      <c r="K47" s="128"/>
      <c r="L47" s="147"/>
      <c r="M47" s="37"/>
    </row>
    <row r="48" spans="2:13" s="30" customFormat="1" ht="26.25">
      <c r="B48" s="143"/>
      <c r="C48" s="144"/>
      <c r="D48" s="127"/>
      <c r="E48" s="159"/>
      <c r="F48" s="127"/>
      <c r="G48" s="127"/>
      <c r="H48" s="127" t="s">
        <v>73</v>
      </c>
      <c r="I48" s="156"/>
      <c r="J48" s="128">
        <f>'[4]TOT-0514'!$I$26</f>
        <v>268.16</v>
      </c>
      <c r="K48" s="128"/>
      <c r="L48" s="147"/>
      <c r="M48" s="37"/>
    </row>
    <row r="49" spans="2:13" s="30" customFormat="1" ht="26.25">
      <c r="B49" s="143"/>
      <c r="C49" s="144"/>
      <c r="D49" s="127"/>
      <c r="E49" s="159"/>
      <c r="F49" s="127"/>
      <c r="G49" s="127"/>
      <c r="H49" s="127" t="s">
        <v>47</v>
      </c>
      <c r="I49" s="156"/>
      <c r="J49" s="128">
        <f>'[4]TOT-0514'!$I$30</f>
        <v>114.38101500000002</v>
      </c>
      <c r="K49" s="128"/>
      <c r="L49" s="147"/>
      <c r="M49" s="37"/>
    </row>
    <row r="50" spans="2:13" s="30" customFormat="1" ht="26.25">
      <c r="B50" s="143"/>
      <c r="C50" s="144"/>
      <c r="D50" s="127"/>
      <c r="E50" s="159"/>
      <c r="F50" s="127"/>
      <c r="G50" s="127"/>
      <c r="H50" s="127"/>
      <c r="I50" s="156" t="s">
        <v>48</v>
      </c>
      <c r="J50" s="128"/>
      <c r="K50" s="128">
        <f>SUM('[4]TOT-0514'!$I$35:$I$36)</f>
        <v>1278.0432537499996</v>
      </c>
      <c r="L50" s="147"/>
      <c r="M50" s="37"/>
    </row>
    <row r="51" spans="2:13" s="30" customFormat="1" ht="26.25">
      <c r="B51" s="143"/>
      <c r="C51" s="144"/>
      <c r="D51" s="160"/>
      <c r="E51" s="14"/>
      <c r="F51" s="127"/>
      <c r="G51" s="145"/>
      <c r="H51" s="145"/>
      <c r="I51" s="146"/>
      <c r="J51" s="128"/>
      <c r="K51" s="128"/>
      <c r="L51" s="147"/>
      <c r="M51" s="37"/>
    </row>
    <row r="52" spans="2:13" s="30" customFormat="1" ht="26.25">
      <c r="B52" s="143"/>
      <c r="C52" s="144"/>
      <c r="D52" s="127" t="s">
        <v>60</v>
      </c>
      <c r="E52" s="14"/>
      <c r="F52" s="127"/>
      <c r="G52" s="127" t="s">
        <v>53</v>
      </c>
      <c r="H52" s="127" t="s">
        <v>45</v>
      </c>
      <c r="I52" s="146"/>
      <c r="J52" s="128">
        <f>'[3]TOT-0614'!$I$20</f>
        <v>43590.25</v>
      </c>
      <c r="K52" s="128"/>
      <c r="L52" s="147"/>
      <c r="M52" s="37"/>
    </row>
    <row r="53" spans="2:13" s="30" customFormat="1" ht="26.25">
      <c r="B53" s="143"/>
      <c r="C53" s="144"/>
      <c r="H53" s="127" t="s">
        <v>74</v>
      </c>
      <c r="I53" s="156"/>
      <c r="J53" s="128">
        <f>'[3]TOT-0614'!$I$28</f>
        <v>1225.5</v>
      </c>
      <c r="K53" s="128"/>
      <c r="L53" s="147"/>
      <c r="M53" s="37"/>
    </row>
    <row r="54" spans="2:13" s="30" customFormat="1" ht="26.25">
      <c r="B54" s="143"/>
      <c r="C54" s="144"/>
      <c r="D54" s="127"/>
      <c r="E54" s="14"/>
      <c r="F54" s="127"/>
      <c r="G54" s="127"/>
      <c r="H54" s="127" t="s">
        <v>69</v>
      </c>
      <c r="I54" s="156"/>
      <c r="J54" s="128">
        <f>'[3]TOT-0614'!$I$29</f>
        <v>544.5562500000001</v>
      </c>
      <c r="K54" s="128"/>
      <c r="L54" s="147"/>
      <c r="M54" s="37"/>
    </row>
    <row r="55" spans="2:13" s="30" customFormat="1" ht="26.25">
      <c r="B55" s="143"/>
      <c r="C55" s="144"/>
      <c r="D55" s="127"/>
      <c r="E55" s="14"/>
      <c r="F55" s="127"/>
      <c r="G55" s="127"/>
      <c r="H55" s="127"/>
      <c r="I55" s="156" t="s">
        <v>48</v>
      </c>
      <c r="J55" s="128"/>
      <c r="K55" s="128">
        <f>SUM('[3]TOT-0614'!$I$32:$I$34)</f>
        <v>11340.0765625</v>
      </c>
      <c r="L55" s="147"/>
      <c r="M55" s="37"/>
    </row>
    <row r="56" spans="2:13" s="30" customFormat="1" ht="26.25">
      <c r="B56" s="143"/>
      <c r="C56" s="144"/>
      <c r="D56" s="127"/>
      <c r="E56" s="14"/>
      <c r="F56" s="127"/>
      <c r="G56" s="127"/>
      <c r="H56" s="1"/>
      <c r="I56" s="1"/>
      <c r="J56" s="1"/>
      <c r="K56" s="1"/>
      <c r="L56" s="147"/>
      <c r="M56" s="37"/>
    </row>
    <row r="57" spans="2:13" s="30" customFormat="1" ht="27" thickBot="1">
      <c r="B57" s="143"/>
      <c r="C57" s="144"/>
      <c r="D57" s="158"/>
      <c r="E57" s="14"/>
      <c r="F57" s="14"/>
      <c r="G57" s="145"/>
      <c r="H57" s="145"/>
      <c r="I57" s="145"/>
      <c r="J57" s="146"/>
      <c r="K57" s="14"/>
      <c r="L57" s="147"/>
      <c r="M57" s="37"/>
    </row>
    <row r="58" spans="2:14" s="30" customFormat="1" ht="33.75" customHeight="1" thickBot="1" thickTop="1">
      <c r="B58" s="143"/>
      <c r="C58" s="155"/>
      <c r="D58" s="155"/>
      <c r="E58" s="154"/>
      <c r="F58" s="300" t="s">
        <v>3</v>
      </c>
      <c r="G58" s="301"/>
      <c r="H58" s="301"/>
      <c r="I58" s="302"/>
      <c r="J58" s="180">
        <f>SUM(J19:J55)</f>
        <v>518573.115175</v>
      </c>
      <c r="K58" s="180">
        <f>SUM(K19:K55)</f>
        <v>133079.76563256848</v>
      </c>
      <c r="L58" s="147"/>
      <c r="M58" s="37"/>
      <c r="N58" s="59"/>
    </row>
    <row r="59" spans="2:13" s="30" customFormat="1" ht="9" customHeight="1" thickTop="1">
      <c r="B59" s="143"/>
      <c r="C59" s="155"/>
      <c r="D59" s="155"/>
      <c r="E59" s="154"/>
      <c r="F59" s="134"/>
      <c r="G59" s="135"/>
      <c r="H59" s="154"/>
      <c r="I59" s="154"/>
      <c r="J59" s="161"/>
      <c r="K59" s="1"/>
      <c r="L59" s="147"/>
      <c r="M59" s="37"/>
    </row>
    <row r="60" spans="2:13" s="30" customFormat="1" ht="26.25">
      <c r="B60" s="143"/>
      <c r="C60" s="162"/>
      <c r="D60" s="155"/>
      <c r="E60" s="154"/>
      <c r="F60" s="134"/>
      <c r="G60" s="135"/>
      <c r="H60" s="154"/>
      <c r="I60" s="154"/>
      <c r="J60" s="161"/>
      <c r="K60" s="1"/>
      <c r="L60" s="147"/>
      <c r="M60" s="37"/>
    </row>
    <row r="61" spans="2:13" s="23" customFormat="1" ht="9" customHeight="1" thickBot="1">
      <c r="B61" s="53"/>
      <c r="C61" s="54"/>
      <c r="D61" s="54"/>
      <c r="E61" s="54"/>
      <c r="F61" s="54"/>
      <c r="G61" s="54"/>
      <c r="H61" s="54"/>
      <c r="I61" s="54"/>
      <c r="J61" s="163"/>
      <c r="K61" s="54"/>
      <c r="L61" s="55"/>
      <c r="M61" s="25"/>
    </row>
    <row r="62" ht="13.5" thickTop="1"/>
    <row r="73" ht="18.75">
      <c r="K73" s="59"/>
    </row>
  </sheetData>
  <sheetProtection/>
  <mergeCells count="6">
    <mergeCell ref="F58:I58"/>
    <mergeCell ref="B15:L15"/>
    <mergeCell ref="B11:L11"/>
    <mergeCell ref="B2:L2"/>
    <mergeCell ref="B7:L7"/>
    <mergeCell ref="B9:L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3" r:id="rId2"/>
  <headerFooter alignWithMargins="0">
    <oddFooter>&amp;L&amp;"Times New Roman,Cursiva"&amp;7&amp;Z&amp;F&amp;P&amp;N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5" zoomScaleNormal="75" zoomScalePageLayoutView="0" workbookViewId="0" topLeftCell="A7">
      <selection activeCell="I26" sqref="I26"/>
    </sheetView>
  </sheetViews>
  <sheetFormatPr defaultColWidth="11.421875" defaultRowHeight="12.75"/>
  <cols>
    <col min="1" max="1" width="22.7109375" style="67" customWidth="1"/>
    <col min="2" max="2" width="10.00390625" style="67" customWidth="1"/>
    <col min="3" max="3" width="9.140625" style="67" customWidth="1"/>
    <col min="4" max="4" width="29.421875" style="67" customWidth="1"/>
    <col min="5" max="5" width="2.7109375" style="67" customWidth="1"/>
    <col min="6" max="6" width="20.7109375" style="67" customWidth="1"/>
    <col min="7" max="7" width="29.00390625" style="67" customWidth="1"/>
    <col min="8" max="8" width="17.57421875" style="67" customWidth="1"/>
    <col min="9" max="9" width="18.28125" style="67" customWidth="1"/>
    <col min="10" max="10" width="12.28125" style="67" customWidth="1"/>
    <col min="11" max="11" width="15.7109375" style="67" customWidth="1"/>
    <col min="12" max="16384" width="11.421875" style="67" customWidth="1"/>
  </cols>
  <sheetData>
    <row r="1" spans="2:11" s="61" customFormat="1" ht="26.25">
      <c r="B1" s="62"/>
      <c r="E1" s="63"/>
      <c r="K1" s="64"/>
    </row>
    <row r="2" spans="2:10" s="61" customFormat="1" ht="26.25">
      <c r="B2" s="62" t="str">
        <f>'Ene - Jun 2014'!B2</f>
        <v>ANEXO VII al Memorándum D.T.E.E.  N°    34  /2014.- </v>
      </c>
      <c r="C2" s="65"/>
      <c r="D2" s="66"/>
      <c r="E2" s="66"/>
      <c r="F2" s="66"/>
      <c r="G2" s="66"/>
      <c r="H2" s="66"/>
      <c r="I2" s="66"/>
      <c r="J2" s="66"/>
    </row>
    <row r="3" spans="3:10" ht="12.75">
      <c r="C3" s="68"/>
      <c r="D3" s="69"/>
      <c r="E3" s="69"/>
      <c r="F3" s="69"/>
      <c r="G3" s="69"/>
      <c r="H3" s="69"/>
      <c r="I3" s="69"/>
      <c r="J3" s="69"/>
    </row>
    <row r="4" spans="1:11" s="72" customFormat="1" ht="11.25">
      <c r="A4" s="70" t="s">
        <v>0</v>
      </c>
      <c r="B4" s="71"/>
      <c r="D4" s="73"/>
      <c r="E4" s="73"/>
      <c r="F4" s="73"/>
      <c r="G4" s="73"/>
      <c r="H4" s="73"/>
      <c r="I4" s="73"/>
      <c r="J4" s="73"/>
      <c r="K4" s="73"/>
    </row>
    <row r="5" spans="1:11" s="72" customFormat="1" ht="11.25">
      <c r="A5" s="70" t="s">
        <v>1</v>
      </c>
      <c r="B5" s="71"/>
      <c r="D5" s="73"/>
      <c r="E5" s="73"/>
      <c r="F5" s="73"/>
      <c r="G5" s="73"/>
      <c r="H5" s="73"/>
      <c r="I5" s="73"/>
      <c r="J5" s="73"/>
      <c r="K5" s="73"/>
    </row>
    <row r="6" spans="2:11" s="61" customFormat="1" ht="11.25" customHeight="1">
      <c r="B6" s="74"/>
      <c r="D6" s="75"/>
      <c r="E6" s="75"/>
      <c r="F6" s="75"/>
      <c r="G6" s="75"/>
      <c r="H6" s="75"/>
      <c r="I6" s="75"/>
      <c r="J6" s="75"/>
      <c r="K6" s="75"/>
    </row>
    <row r="7" spans="2:11" s="76" customFormat="1" ht="21">
      <c r="B7" s="77" t="s">
        <v>6</v>
      </c>
      <c r="C7" s="78"/>
      <c r="D7" s="79"/>
      <c r="E7" s="79"/>
      <c r="F7" s="80"/>
      <c r="G7" s="80"/>
      <c r="H7" s="80"/>
      <c r="I7" s="80"/>
      <c r="J7" s="80"/>
      <c r="K7" s="81"/>
    </row>
    <row r="8" spans="9:11" ht="12.75">
      <c r="I8" s="82"/>
      <c r="J8" s="82"/>
      <c r="K8" s="82"/>
    </row>
    <row r="9" spans="2:11" s="76" customFormat="1" ht="21">
      <c r="B9" s="77" t="s">
        <v>5</v>
      </c>
      <c r="C9" s="78"/>
      <c r="D9" s="79"/>
      <c r="E9" s="79"/>
      <c r="F9" s="79"/>
      <c r="G9" s="79"/>
      <c r="H9" s="79"/>
      <c r="I9" s="80"/>
      <c r="J9" s="80"/>
      <c r="K9" s="81"/>
    </row>
    <row r="10" spans="4:11" ht="12.75">
      <c r="D10" s="83"/>
      <c r="E10" s="83"/>
      <c r="I10" s="82"/>
      <c r="J10" s="82"/>
      <c r="K10" s="82"/>
    </row>
    <row r="11" spans="2:11" s="76" customFormat="1" ht="20.25">
      <c r="B11" s="77" t="s">
        <v>7</v>
      </c>
      <c r="C11" s="84"/>
      <c r="D11" s="85"/>
      <c r="E11" s="85"/>
      <c r="F11" s="79"/>
      <c r="G11" s="79"/>
      <c r="H11" s="79"/>
      <c r="I11" s="80"/>
      <c r="J11" s="80"/>
      <c r="K11" s="81"/>
    </row>
    <row r="12" spans="4:11" s="86" customFormat="1" ht="16.5" thickBot="1">
      <c r="D12" s="87"/>
      <c r="E12" s="87"/>
      <c r="I12" s="88"/>
      <c r="J12" s="88"/>
      <c r="K12" s="88"/>
    </row>
    <row r="13" spans="2:11" s="86" customFormat="1" ht="16.5" thickTop="1">
      <c r="B13" s="89"/>
      <c r="C13" s="90"/>
      <c r="D13" s="90"/>
      <c r="E13" s="91"/>
      <c r="F13" s="90"/>
      <c r="G13" s="90"/>
      <c r="H13" s="90"/>
      <c r="I13" s="90"/>
      <c r="J13" s="92"/>
      <c r="K13" s="88"/>
    </row>
    <row r="14" spans="2:11" s="93" customFormat="1" ht="19.5">
      <c r="B14" s="94" t="str">
        <f>'Ene - Jun 2014'!B15</f>
        <v>Enero a Junio de 2014</v>
      </c>
      <c r="C14" s="95"/>
      <c r="D14" s="96"/>
      <c r="E14" s="97"/>
      <c r="F14" s="97"/>
      <c r="G14" s="97"/>
      <c r="H14" s="97"/>
      <c r="I14" s="98"/>
      <c r="J14" s="99"/>
      <c r="K14" s="100"/>
    </row>
    <row r="15" spans="2:11" s="93" customFormat="1" ht="13.5" customHeight="1">
      <c r="B15" s="101"/>
      <c r="C15" s="102"/>
      <c r="D15" s="103"/>
      <c r="E15" s="104"/>
      <c r="F15" s="105"/>
      <c r="G15" s="105"/>
      <c r="H15" s="105"/>
      <c r="I15" s="100"/>
      <c r="J15" s="106"/>
      <c r="K15" s="100"/>
    </row>
    <row r="16" spans="2:11" s="93" customFormat="1" ht="19.5">
      <c r="B16" s="101"/>
      <c r="C16" s="107"/>
      <c r="D16" s="103"/>
      <c r="E16" s="108"/>
      <c r="F16" s="105"/>
      <c r="G16" s="105"/>
      <c r="H16" s="105"/>
      <c r="I16" s="109"/>
      <c r="J16" s="106"/>
      <c r="K16" s="100"/>
    </row>
    <row r="17" spans="2:11" ht="23.25" customHeight="1">
      <c r="B17" s="110"/>
      <c r="C17" s="107"/>
      <c r="D17" s="107"/>
      <c r="E17" s="107"/>
      <c r="F17" s="111" t="s">
        <v>8</v>
      </c>
      <c r="G17" s="111" t="s">
        <v>9</v>
      </c>
      <c r="H17" s="111" t="s">
        <v>10</v>
      </c>
      <c r="I17" s="111" t="s">
        <v>11</v>
      </c>
      <c r="J17" s="112"/>
      <c r="K17" s="82"/>
    </row>
    <row r="18" spans="2:11" s="93" customFormat="1" ht="18.75">
      <c r="B18" s="101"/>
      <c r="C18" s="320" t="s">
        <v>12</v>
      </c>
      <c r="D18" s="320"/>
      <c r="E18" s="107"/>
      <c r="F18" s="113">
        <v>32518.259661073094</v>
      </c>
      <c r="G18" s="113">
        <v>1560.5333333296585</v>
      </c>
      <c r="H18" s="114">
        <v>14.999999999825377</v>
      </c>
      <c r="I18" s="113">
        <v>154.16666666278616</v>
      </c>
      <c r="J18" s="106"/>
      <c r="K18" s="100"/>
    </row>
    <row r="19" spans="2:11" s="93" customFormat="1" ht="19.5" customHeight="1">
      <c r="B19" s="101"/>
      <c r="C19" s="320" t="s">
        <v>13</v>
      </c>
      <c r="D19" s="320"/>
      <c r="E19" s="107"/>
      <c r="F19" s="113">
        <v>2211.67</v>
      </c>
      <c r="G19" s="113">
        <v>1627</v>
      </c>
      <c r="H19" s="113">
        <v>89</v>
      </c>
      <c r="I19" s="113">
        <v>208</v>
      </c>
      <c r="J19" s="106"/>
      <c r="K19" s="100"/>
    </row>
    <row r="20" spans="2:11" s="93" customFormat="1" ht="19.5" customHeight="1">
      <c r="B20" s="101"/>
      <c r="C20" s="320" t="s">
        <v>14</v>
      </c>
      <c r="D20" s="320"/>
      <c r="E20" s="107"/>
      <c r="F20" s="113">
        <v>4344</v>
      </c>
      <c r="G20" s="113">
        <v>4344</v>
      </c>
      <c r="H20" s="113">
        <v>4344</v>
      </c>
      <c r="I20" s="113">
        <v>4344</v>
      </c>
      <c r="J20" s="106"/>
      <c r="K20" s="100"/>
    </row>
    <row r="21" spans="2:11" s="93" customFormat="1" ht="19.5" customHeight="1">
      <c r="B21" s="101"/>
      <c r="C21" s="320" t="s">
        <v>15</v>
      </c>
      <c r="D21" s="320"/>
      <c r="E21" s="107"/>
      <c r="F21" s="115">
        <v>0.0009278680055324929</v>
      </c>
      <c r="G21" s="115">
        <v>0.0008258806368719056</v>
      </c>
      <c r="H21" s="115">
        <v>1.7890275277500335E-05</v>
      </c>
      <c r="I21" s="115">
        <v>0.00017062290456198</v>
      </c>
      <c r="J21" s="106"/>
      <c r="K21" s="100"/>
    </row>
    <row r="22" spans="2:11" s="93" customFormat="1" ht="19.5" customHeight="1">
      <c r="B22" s="101"/>
      <c r="C22" s="320" t="s">
        <v>16</v>
      </c>
      <c r="D22" s="320"/>
      <c r="E22" s="107"/>
      <c r="F22" s="115">
        <v>0.004971418</v>
      </c>
      <c r="G22" s="115">
        <v>0.006264674</v>
      </c>
      <c r="H22" s="115">
        <v>0.000588906</v>
      </c>
      <c r="I22" s="115">
        <v>0.002774126</v>
      </c>
      <c r="J22" s="106"/>
      <c r="K22" s="100"/>
    </row>
    <row r="23" spans="2:11" s="93" customFormat="1" ht="19.5" customHeight="1">
      <c r="B23" s="101"/>
      <c r="C23" s="320" t="s">
        <v>17</v>
      </c>
      <c r="D23" s="320"/>
      <c r="E23" s="107"/>
      <c r="F23" s="115" t="str">
        <f>IF(F21/F21/1.1&gt;1,"Usuario","Inversiones")</f>
        <v>Inversiones</v>
      </c>
      <c r="G23" s="115" t="str">
        <f>IF(G21/G21/1.1&gt;1,"Usuario","Inversiones")</f>
        <v>Inversiones</v>
      </c>
      <c r="H23" s="115" t="str">
        <f>IF(H21/H21/1.1&gt;1,"Usuario","Inversiones")</f>
        <v>Inversiones</v>
      </c>
      <c r="I23" s="115" t="str">
        <f>IF(I21/I21/1.1&gt;1,"Usuario","Inversiones")</f>
        <v>Inversiones</v>
      </c>
      <c r="J23" s="106"/>
      <c r="K23" s="100"/>
    </row>
    <row r="24" spans="2:11" s="93" customFormat="1" ht="19.5" customHeight="1">
      <c r="B24" s="101"/>
      <c r="C24" s="320" t="s">
        <v>18</v>
      </c>
      <c r="D24" s="320"/>
      <c r="E24" s="107"/>
      <c r="F24" s="116">
        <f>+F22-F21</f>
        <v>0.004043549994467507</v>
      </c>
      <c r="G24" s="116">
        <f>+G22-G21</f>
        <v>0.005438793363128094</v>
      </c>
      <c r="H24" s="116">
        <f>+H22-H21</f>
        <v>0.0005710157247224997</v>
      </c>
      <c r="I24" s="116">
        <f>+I22-I21</f>
        <v>0.00260350309543802</v>
      </c>
      <c r="J24" s="106"/>
      <c r="K24" s="100"/>
    </row>
    <row r="25" spans="2:11" s="93" customFormat="1" ht="19.5" customHeight="1">
      <c r="B25" s="101"/>
      <c r="C25" s="107"/>
      <c r="D25" s="103"/>
      <c r="E25" s="108"/>
      <c r="F25" s="105"/>
      <c r="G25" s="105"/>
      <c r="H25" s="105"/>
      <c r="I25" s="109"/>
      <c r="J25" s="106"/>
      <c r="K25" s="100"/>
    </row>
    <row r="26" spans="2:11" s="93" customFormat="1" ht="19.5" customHeight="1">
      <c r="B26" s="101"/>
      <c r="C26" s="107"/>
      <c r="D26" s="103"/>
      <c r="E26" s="108"/>
      <c r="F26" s="105"/>
      <c r="G26" s="105"/>
      <c r="H26" s="105"/>
      <c r="I26" s="109"/>
      <c r="J26" s="106"/>
      <c r="K26" s="100"/>
    </row>
    <row r="27" spans="2:11" s="93" customFormat="1" ht="19.5" customHeight="1">
      <c r="B27" s="101"/>
      <c r="C27" s="321" t="s">
        <v>19</v>
      </c>
      <c r="D27" s="321"/>
      <c r="E27" s="321"/>
      <c r="F27" s="321"/>
      <c r="G27" s="321"/>
      <c r="H27" s="321"/>
      <c r="I27" s="321"/>
      <c r="J27" s="322"/>
      <c r="K27" s="100"/>
    </row>
    <row r="28" spans="2:11" s="93" customFormat="1" ht="19.5" customHeight="1" thickBot="1">
      <c r="B28" s="101"/>
      <c r="C28" s="100"/>
      <c r="D28" s="100"/>
      <c r="E28" s="100"/>
      <c r="F28" s="100"/>
      <c r="G28" s="100"/>
      <c r="H28" s="100"/>
      <c r="I28" s="117"/>
      <c r="J28" s="106"/>
      <c r="K28" s="100"/>
    </row>
    <row r="29" spans="2:11" s="93" customFormat="1" ht="19.5" customHeight="1" thickTop="1">
      <c r="B29" s="101"/>
      <c r="C29" s="100"/>
      <c r="D29" s="314" t="s">
        <v>20</v>
      </c>
      <c r="E29" s="315"/>
      <c r="F29" s="315"/>
      <c r="G29" s="308">
        <v>0.5</v>
      </c>
      <c r="H29" s="309"/>
      <c r="I29" s="117"/>
      <c r="J29" s="106"/>
      <c r="K29" s="100"/>
    </row>
    <row r="30" spans="2:11" s="86" customFormat="1" ht="19.5" customHeight="1">
      <c r="B30" s="118"/>
      <c r="C30" s="100"/>
      <c r="D30" s="316" t="s">
        <v>21</v>
      </c>
      <c r="E30" s="317"/>
      <c r="F30" s="317"/>
      <c r="G30" s="310">
        <v>0.61817</v>
      </c>
      <c r="H30" s="311"/>
      <c r="I30" s="117"/>
      <c r="J30" s="106"/>
      <c r="K30" s="88"/>
    </row>
    <row r="31" spans="2:11" ht="19.5" customHeight="1" thickBot="1">
      <c r="B31" s="110"/>
      <c r="C31" s="100"/>
      <c r="D31" s="318" t="s">
        <v>17</v>
      </c>
      <c r="E31" s="319"/>
      <c r="F31" s="319"/>
      <c r="G31" s="312" t="str">
        <f>IF(G29&lt;G30*1.1,"Inversiones","Usuario")</f>
        <v>Inversiones</v>
      </c>
      <c r="H31" s="313"/>
      <c r="I31" s="117"/>
      <c r="J31" s="106"/>
      <c r="K31" s="82"/>
    </row>
    <row r="32" spans="2:11" ht="19.5" customHeight="1" thickTop="1">
      <c r="B32" s="110"/>
      <c r="C32" s="82"/>
      <c r="D32" s="82"/>
      <c r="E32" s="82"/>
      <c r="F32" s="82"/>
      <c r="G32" s="82"/>
      <c r="H32" s="82"/>
      <c r="I32" s="82"/>
      <c r="J32" s="112"/>
      <c r="K32" s="82"/>
    </row>
    <row r="33" spans="2:11" ht="19.5" customHeight="1" thickBot="1">
      <c r="B33" s="119"/>
      <c r="C33" s="120"/>
      <c r="D33" s="120"/>
      <c r="E33" s="120"/>
      <c r="F33" s="120"/>
      <c r="G33" s="120"/>
      <c r="H33" s="120"/>
      <c r="I33" s="120"/>
      <c r="J33" s="121"/>
      <c r="K33" s="82"/>
    </row>
    <row r="34" spans="4:5" ht="13.5" thickTop="1">
      <c r="D34" s="82"/>
      <c r="E34" s="82"/>
    </row>
    <row r="35" spans="4:5" ht="12.75">
      <c r="D35" s="82"/>
      <c r="E35" s="82"/>
    </row>
    <row r="36" spans="4:5" ht="12.75">
      <c r="D36" s="82"/>
      <c r="E36" s="82"/>
    </row>
    <row r="37" spans="4:5" ht="12.75">
      <c r="D37" s="82"/>
      <c r="E37" s="82"/>
    </row>
    <row r="38" spans="4:5" ht="12.75">
      <c r="D38" s="82"/>
      <c r="E38" s="82"/>
    </row>
    <row r="39" spans="4:5" ht="12.75">
      <c r="D39" s="82"/>
      <c r="E39" s="82"/>
    </row>
  </sheetData>
  <sheetProtection/>
  <mergeCells count="14">
    <mergeCell ref="C24:D24"/>
    <mergeCell ref="C22:D22"/>
    <mergeCell ref="C23:D23"/>
    <mergeCell ref="C27:J27"/>
    <mergeCell ref="C21:D21"/>
    <mergeCell ref="C18:D18"/>
    <mergeCell ref="C19:D19"/>
    <mergeCell ref="C20:D20"/>
    <mergeCell ref="G29:H29"/>
    <mergeCell ref="G30:H30"/>
    <mergeCell ref="G31:H31"/>
    <mergeCell ref="D29:F29"/>
    <mergeCell ref="D30:F30"/>
    <mergeCell ref="D31:F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Roman,Cursiva"&amp;7&amp;Z&amp;F&amp;P&amp;N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75" zoomScaleNormal="75" zoomScalePageLayoutView="0" workbookViewId="0" topLeftCell="B49">
      <selection activeCell="B3" sqref="B3"/>
    </sheetView>
  </sheetViews>
  <sheetFormatPr defaultColWidth="11.421875" defaultRowHeight="12.75"/>
  <cols>
    <col min="1" max="1" width="20.7109375" style="217" customWidth="1"/>
    <col min="2" max="2" width="15.7109375" style="217" customWidth="1"/>
    <col min="3" max="3" width="5.7109375" style="217" customWidth="1"/>
    <col min="4" max="4" width="50.28125" style="217" customWidth="1"/>
    <col min="5" max="5" width="7.7109375" style="217" customWidth="1"/>
    <col min="6" max="6" width="12.7109375" style="217" customWidth="1"/>
    <col min="7" max="19" width="10.7109375" style="217" customWidth="1"/>
    <col min="20" max="20" width="15.7109375" style="217" customWidth="1"/>
    <col min="21" max="16384" width="11.421875" style="217" customWidth="1"/>
  </cols>
  <sheetData>
    <row r="1" ht="38.25" customHeight="1">
      <c r="T1" s="218"/>
    </row>
    <row r="2" spans="2:20" s="219" customFormat="1" ht="30.75">
      <c r="B2" s="220" t="str">
        <f>'Ene - Jun 2014'!B2</f>
        <v>ANEXO VII al Memorándum D.T.E.E.  N°    34  /2014.- 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1:2" ht="17.25" customHeight="1">
      <c r="A3" s="222" t="s">
        <v>0</v>
      </c>
      <c r="B3" s="223"/>
    </row>
    <row r="4" spans="1:4" ht="12.75" customHeight="1">
      <c r="A4" s="222" t="s">
        <v>1</v>
      </c>
      <c r="B4" s="223"/>
      <c r="D4" s="224"/>
    </row>
    <row r="5" spans="1:4" ht="21.75" customHeight="1">
      <c r="A5" s="225"/>
      <c r="D5" s="224"/>
    </row>
    <row r="6" spans="1:20" ht="26.25">
      <c r="A6" s="225"/>
      <c r="B6" s="226" t="s">
        <v>22</v>
      </c>
      <c r="C6" s="227"/>
      <c r="D6" s="224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</row>
    <row r="7" spans="1:4" ht="18.75" customHeight="1">
      <c r="A7" s="225"/>
      <c r="D7" s="224"/>
    </row>
    <row r="8" spans="1:20" ht="26.25">
      <c r="A8" s="225"/>
      <c r="B8" s="228" t="s">
        <v>23</v>
      </c>
      <c r="C8" s="227"/>
      <c r="D8" s="224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</row>
    <row r="9" spans="1:4" ht="18.75" customHeight="1">
      <c r="A9" s="225"/>
      <c r="D9" s="224"/>
    </row>
    <row r="10" spans="1:20" ht="26.25">
      <c r="A10" s="225"/>
      <c r="B10" s="228" t="s">
        <v>24</v>
      </c>
      <c r="C10" s="227"/>
      <c r="D10" s="224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</row>
    <row r="11" ht="18.75" customHeight="1" thickBot="1"/>
    <row r="12" spans="2:20" ht="18.75" customHeight="1" thickTop="1">
      <c r="B12" s="229"/>
      <c r="C12" s="230"/>
      <c r="D12" s="231"/>
      <c r="E12" s="231"/>
      <c r="F12" s="231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2"/>
    </row>
    <row r="13" spans="2:20" ht="19.5">
      <c r="B13" s="233" t="s">
        <v>66</v>
      </c>
      <c r="C13" s="227"/>
      <c r="D13" s="234"/>
      <c r="E13" s="234"/>
      <c r="F13" s="23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6"/>
    </row>
    <row r="14" spans="2:20" ht="18.75" customHeight="1" thickBot="1">
      <c r="B14" s="237"/>
      <c r="C14" s="238"/>
      <c r="D14" s="239"/>
      <c r="E14" s="239"/>
      <c r="F14" s="240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/>
    </row>
    <row r="15" spans="1:20" s="250" customFormat="1" ht="34.5" customHeight="1" thickBot="1" thickTop="1">
      <c r="A15" s="223"/>
      <c r="B15" s="243"/>
      <c r="C15" s="244"/>
      <c r="D15" s="245" t="s">
        <v>25</v>
      </c>
      <c r="E15" s="246" t="s">
        <v>26</v>
      </c>
      <c r="F15" s="247" t="s">
        <v>27</v>
      </c>
      <c r="G15" s="248">
        <f>'[2]Tasa de Falla'!HV15</f>
        <v>41426</v>
      </c>
      <c r="H15" s="248">
        <f>'[2]Tasa de Falla'!HW15</f>
        <v>41456</v>
      </c>
      <c r="I15" s="248">
        <f>'[2]Tasa de Falla'!HX15</f>
        <v>41487</v>
      </c>
      <c r="J15" s="248">
        <f>'[2]Tasa de Falla'!HY15</f>
        <v>41518</v>
      </c>
      <c r="K15" s="248">
        <f>'[2]Tasa de Falla'!HZ15</f>
        <v>41548</v>
      </c>
      <c r="L15" s="248">
        <f>'[2]Tasa de Falla'!IA15</f>
        <v>41579</v>
      </c>
      <c r="M15" s="248">
        <f>'[2]Tasa de Falla'!IB15</f>
        <v>41609</v>
      </c>
      <c r="N15" s="248">
        <f>'[2]Tasa de Falla'!IC15</f>
        <v>41640</v>
      </c>
      <c r="O15" s="248">
        <f>'[2]Tasa de Falla'!ID15</f>
        <v>41671</v>
      </c>
      <c r="P15" s="248">
        <f>'[2]Tasa de Falla'!IE15</f>
        <v>41699</v>
      </c>
      <c r="Q15" s="248">
        <f>'[2]Tasa de Falla'!IF15</f>
        <v>41730</v>
      </c>
      <c r="R15" s="248">
        <f>'[2]Tasa de Falla'!IG15</f>
        <v>41760</v>
      </c>
      <c r="S15" s="248">
        <f>'[2]Tasa de Falla'!IH15</f>
        <v>41791</v>
      </c>
      <c r="T15" s="249"/>
    </row>
    <row r="16" spans="2:20" ht="15" customHeight="1" thickTop="1">
      <c r="B16" s="237"/>
      <c r="C16" s="251"/>
      <c r="D16" s="252"/>
      <c r="E16" s="252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4"/>
      <c r="T16" s="242"/>
    </row>
    <row r="17" spans="2:20" ht="12.75" hidden="1">
      <c r="B17" s="237"/>
      <c r="C17" s="255">
        <f>IF('[1]Tasa de Falla'!C17=0,"",'[1]Tasa de Falla'!C17)</f>
        <v>1</v>
      </c>
      <c r="D17" s="256" t="str">
        <f>IF('[1]Tasa de Falla'!D17=0,"",'[1]Tasa de Falla'!D17)</f>
        <v>AMEGHINO - COMODORO RIVADAVIA</v>
      </c>
      <c r="E17" s="256">
        <f>IF('[1]Tasa de Falla'!E17=0,"",'[1]Tasa de Falla'!E17)</f>
        <v>132</v>
      </c>
      <c r="F17" s="257">
        <f>IF('[1]Tasa de Falla'!F17=0,"",'[1]Tasa de Falla'!F17)</f>
        <v>305</v>
      </c>
      <c r="G17" s="258" t="str">
        <f>IF('[1]Tasa de Falla'!EA17=0,"",'[1]Tasa de Falla'!EA17)</f>
        <v>XXXX</v>
      </c>
      <c r="H17" s="258" t="str">
        <f>IF('[1]Tasa de Falla'!EB17=0,"",'[1]Tasa de Falla'!EB17)</f>
        <v>XXXX</v>
      </c>
      <c r="I17" s="258" t="str">
        <f>IF('[1]Tasa de Falla'!EC17=0,"",'[1]Tasa de Falla'!EC17)</f>
        <v>XXXX</v>
      </c>
      <c r="J17" s="258" t="str">
        <f>IF('[1]Tasa de Falla'!ED17=0,"",'[1]Tasa de Falla'!ED17)</f>
        <v>XXXX</v>
      </c>
      <c r="K17" s="258" t="str">
        <f>IF('[1]Tasa de Falla'!EE17=0,"",'[1]Tasa de Falla'!EE17)</f>
        <v>XXXX</v>
      </c>
      <c r="L17" s="258" t="str">
        <f>IF('[1]Tasa de Falla'!EF17=0,"",'[1]Tasa de Falla'!EF17)</f>
        <v>XXXX</v>
      </c>
      <c r="M17" s="258" t="str">
        <f>IF('[1]Tasa de Falla'!EG17=0,"",'[1]Tasa de Falla'!EG17)</f>
        <v>XXXX</v>
      </c>
      <c r="N17" s="258" t="str">
        <f>IF('[1]Tasa de Falla'!EH17=0,"",'[1]Tasa de Falla'!EH17)</f>
        <v>XXXX</v>
      </c>
      <c r="O17" s="258" t="str">
        <f>IF('[1]Tasa de Falla'!EI17=0,"",'[1]Tasa de Falla'!EI17)</f>
        <v>XXXX</v>
      </c>
      <c r="P17" s="258" t="str">
        <f>IF('[1]Tasa de Falla'!EJ17=0,"",'[1]Tasa de Falla'!EJ17)</f>
        <v>XXXX</v>
      </c>
      <c r="Q17" s="258" t="str">
        <f>IF('[1]Tasa de Falla'!EK17=0,"",'[1]Tasa de Falla'!EK17)</f>
        <v>XXXX</v>
      </c>
      <c r="R17" s="258" t="str">
        <f>IF('[1]Tasa de Falla'!EL17=0,"",'[1]Tasa de Falla'!EL17)</f>
        <v>XXXX</v>
      </c>
      <c r="S17" s="259"/>
      <c r="T17" s="242"/>
    </row>
    <row r="18" spans="2:20" ht="18" customHeight="1">
      <c r="B18" s="237"/>
      <c r="C18" s="260">
        <f>IF('[2]Tasa de Falla'!C17="","",'[2]Tasa de Falla'!C17)</f>
        <v>1</v>
      </c>
      <c r="D18" s="260" t="str">
        <f>IF('[2]Tasa de Falla'!D17="","",'[2]Tasa de Falla'!D17)</f>
        <v>AMEGHINO - COMODORO RIVADAVIA</v>
      </c>
      <c r="E18" s="260">
        <f>IF('[2]Tasa de Falla'!E17="","",'[2]Tasa de Falla'!E17)</f>
        <v>132</v>
      </c>
      <c r="F18" s="260">
        <f>IF('[2]Tasa de Falla'!F17="","",'[2]Tasa de Falla'!F17)</f>
        <v>305</v>
      </c>
      <c r="G18" s="261" t="str">
        <f>IF('[2]Tasa de Falla'!HV17="","",'[2]Tasa de Falla'!HV17)</f>
        <v>XXXX</v>
      </c>
      <c r="H18" s="261" t="str">
        <f>IF('[2]Tasa de Falla'!HW17="","",'[2]Tasa de Falla'!HW17)</f>
        <v>XXXX</v>
      </c>
      <c r="I18" s="261" t="str">
        <f>IF('[2]Tasa de Falla'!HX17="","",'[2]Tasa de Falla'!HX17)</f>
        <v>XXXX</v>
      </c>
      <c r="J18" s="261" t="str">
        <f>IF('[2]Tasa de Falla'!HY17="","",'[2]Tasa de Falla'!HY17)</f>
        <v>XXXX</v>
      </c>
      <c r="K18" s="261" t="str">
        <f>IF('[2]Tasa de Falla'!HZ17="","",'[2]Tasa de Falla'!HZ17)</f>
        <v>XXXX</v>
      </c>
      <c r="L18" s="261" t="str">
        <f>IF('[2]Tasa de Falla'!IA17="","",'[2]Tasa de Falla'!IA17)</f>
        <v>XXXX</v>
      </c>
      <c r="M18" s="261" t="str">
        <f>IF('[2]Tasa de Falla'!IB17="","",'[2]Tasa de Falla'!IB17)</f>
        <v>XXXX</v>
      </c>
      <c r="N18" s="261" t="str">
        <f>IF('[2]Tasa de Falla'!IC17="","",'[2]Tasa de Falla'!IC17)</f>
        <v>XXXX</v>
      </c>
      <c r="O18" s="261" t="str">
        <f>IF('[2]Tasa de Falla'!ID17="","",'[2]Tasa de Falla'!ID17)</f>
        <v>XXXX</v>
      </c>
      <c r="P18" s="261" t="str">
        <f>IF('[2]Tasa de Falla'!IE17="","",'[2]Tasa de Falla'!IE17)</f>
        <v>XXXX</v>
      </c>
      <c r="Q18" s="261" t="str">
        <f>IF('[2]Tasa de Falla'!IF17="","",'[2]Tasa de Falla'!IF17)</f>
        <v>XXXX</v>
      </c>
      <c r="R18" s="261" t="str">
        <f>IF('[2]Tasa de Falla'!IG17="","",'[2]Tasa de Falla'!IG17)</f>
        <v>XXXX</v>
      </c>
      <c r="S18" s="259"/>
      <c r="T18" s="242"/>
    </row>
    <row r="19" spans="2:20" ht="15" customHeight="1">
      <c r="B19" s="237"/>
      <c r="C19" s="262">
        <f>IF('[2]Tasa de Falla'!C18="","",'[2]Tasa de Falla'!C18)</f>
        <v>2</v>
      </c>
      <c r="D19" s="262" t="str">
        <f>IF('[2]Tasa de Falla'!D18="","",'[2]Tasa de Falla'!D18)</f>
        <v>AMEGHINO - ESTACION PATAGONIA</v>
      </c>
      <c r="E19" s="262">
        <f>IF('[2]Tasa de Falla'!E18="","",'[2]Tasa de Falla'!E18)</f>
        <v>132</v>
      </c>
      <c r="F19" s="262">
        <f>IF('[2]Tasa de Falla'!F18="","",'[2]Tasa de Falla'!F18)</f>
        <v>299.6</v>
      </c>
      <c r="G19" s="263">
        <f>IF('[2]Tasa de Falla'!HV18="","",'[2]Tasa de Falla'!HV18)</f>
      </c>
      <c r="H19" s="263">
        <f>IF('[2]Tasa de Falla'!HW18="","",'[2]Tasa de Falla'!HW18)</f>
        <v>1</v>
      </c>
      <c r="I19" s="263">
        <f>IF('[2]Tasa de Falla'!HX18="","",'[2]Tasa de Falla'!HX18)</f>
      </c>
      <c r="J19" s="263">
        <f>IF('[2]Tasa de Falla'!HY18="","",'[2]Tasa de Falla'!HY18)</f>
      </c>
      <c r="K19" s="263">
        <f>IF('[2]Tasa de Falla'!HZ18="","",'[2]Tasa de Falla'!HZ18)</f>
      </c>
      <c r="L19" s="263">
        <f>IF('[2]Tasa de Falla'!IA18="","",'[2]Tasa de Falla'!IA18)</f>
      </c>
      <c r="M19" s="263">
        <f>IF('[2]Tasa de Falla'!IB18="","",'[2]Tasa de Falla'!IB18)</f>
        <v>1</v>
      </c>
      <c r="N19" s="263">
        <f>IF('[2]Tasa de Falla'!IC18="","",'[2]Tasa de Falla'!IC18)</f>
      </c>
      <c r="O19" s="263">
        <f>IF('[2]Tasa de Falla'!ID18="","",'[2]Tasa de Falla'!ID18)</f>
      </c>
      <c r="P19" s="263">
        <f>IF('[2]Tasa de Falla'!IE18="","",'[2]Tasa de Falla'!IE18)</f>
      </c>
      <c r="Q19" s="263">
        <f>IF('[2]Tasa de Falla'!IF18="","",'[2]Tasa de Falla'!IF18)</f>
      </c>
      <c r="R19" s="263">
        <f>IF('[2]Tasa de Falla'!IG18="","",'[2]Tasa de Falla'!IG18)</f>
      </c>
      <c r="S19" s="259"/>
      <c r="T19" s="242"/>
    </row>
    <row r="20" spans="2:20" ht="18" customHeight="1">
      <c r="B20" s="237"/>
      <c r="C20" s="260">
        <f>IF('[2]Tasa de Falla'!C19="","",'[2]Tasa de Falla'!C19)</f>
        <v>3</v>
      </c>
      <c r="D20" s="260" t="str">
        <f>IF('[2]Tasa de Falla'!D19="","",'[2]Tasa de Falla'!D19)</f>
        <v>AMEGHINO - TRELEW</v>
      </c>
      <c r="E20" s="260">
        <f>IF('[2]Tasa de Falla'!E19="","",'[2]Tasa de Falla'!E19)</f>
        <v>132</v>
      </c>
      <c r="F20" s="260">
        <f>IF('[2]Tasa de Falla'!F19="","",'[2]Tasa de Falla'!F19)</f>
        <v>112</v>
      </c>
      <c r="G20" s="261">
        <f>IF('[2]Tasa de Falla'!HV19="","",'[2]Tasa de Falla'!HV19)</f>
      </c>
      <c r="H20" s="261">
        <f>IF('[2]Tasa de Falla'!HW19="","",'[2]Tasa de Falla'!HW19)</f>
      </c>
      <c r="I20" s="261">
        <f>IF('[2]Tasa de Falla'!HX19="","",'[2]Tasa de Falla'!HX19)</f>
      </c>
      <c r="J20" s="261">
        <f>IF('[2]Tasa de Falla'!HY19="","",'[2]Tasa de Falla'!HY19)</f>
      </c>
      <c r="K20" s="261">
        <f>IF('[2]Tasa de Falla'!HZ19="","",'[2]Tasa de Falla'!HZ19)</f>
      </c>
      <c r="L20" s="261">
        <f>IF('[2]Tasa de Falla'!IA19="","",'[2]Tasa de Falla'!IA19)</f>
      </c>
      <c r="M20" s="261">
        <f>IF('[2]Tasa de Falla'!IB19="","",'[2]Tasa de Falla'!IB19)</f>
      </c>
      <c r="N20" s="261">
        <f>IF('[2]Tasa de Falla'!IC19="","",'[2]Tasa de Falla'!IC19)</f>
      </c>
      <c r="O20" s="261">
        <f>IF('[2]Tasa de Falla'!ID19="","",'[2]Tasa de Falla'!ID19)</f>
      </c>
      <c r="P20" s="261">
        <f>IF('[2]Tasa de Falla'!IE19="","",'[2]Tasa de Falla'!IE19)</f>
      </c>
      <c r="Q20" s="261">
        <f>IF('[2]Tasa de Falla'!IF19="","",'[2]Tasa de Falla'!IF19)</f>
        <v>1</v>
      </c>
      <c r="R20" s="261">
        <f>IF('[2]Tasa de Falla'!IG19="","",'[2]Tasa de Falla'!IG19)</f>
        <v>2</v>
      </c>
      <c r="S20" s="259"/>
      <c r="T20" s="242"/>
    </row>
    <row r="21" spans="2:20" ht="15" customHeight="1">
      <c r="B21" s="237"/>
      <c r="C21" s="262">
        <f>IF('[2]Tasa de Falla'!C20="","",'[2]Tasa de Falla'!C20)</f>
        <v>4</v>
      </c>
      <c r="D21" s="262" t="str">
        <f>IF('[2]Tasa de Falla'!D20="","",'[2]Tasa de Falla'!D20)</f>
        <v>FUTALEUFU - ESQUEL</v>
      </c>
      <c r="E21" s="262">
        <f>IF('[2]Tasa de Falla'!E20="","",'[2]Tasa de Falla'!E20)</f>
        <v>132</v>
      </c>
      <c r="F21" s="262">
        <f>IF('[2]Tasa de Falla'!F20="","",'[2]Tasa de Falla'!F20)</f>
        <v>28.4</v>
      </c>
      <c r="G21" s="263">
        <f>IF('[2]Tasa de Falla'!HV20="","",'[2]Tasa de Falla'!HV20)</f>
      </c>
      <c r="H21" s="263">
        <f>IF('[2]Tasa de Falla'!HW20="","",'[2]Tasa de Falla'!HW20)</f>
      </c>
      <c r="I21" s="263">
        <f>IF('[2]Tasa de Falla'!HX20="","",'[2]Tasa de Falla'!HX20)</f>
        <v>1</v>
      </c>
      <c r="J21" s="263">
        <f>IF('[2]Tasa de Falla'!HY20="","",'[2]Tasa de Falla'!HY20)</f>
      </c>
      <c r="K21" s="263">
        <f>IF('[2]Tasa de Falla'!HZ20="","",'[2]Tasa de Falla'!HZ20)</f>
      </c>
      <c r="L21" s="263">
        <f>IF('[2]Tasa de Falla'!IA20="","",'[2]Tasa de Falla'!IA20)</f>
      </c>
      <c r="M21" s="263">
        <f>IF('[2]Tasa de Falla'!IB20="","",'[2]Tasa de Falla'!IB20)</f>
      </c>
      <c r="N21" s="263">
        <f>IF('[2]Tasa de Falla'!IC20="","",'[2]Tasa de Falla'!IC20)</f>
      </c>
      <c r="O21" s="263">
        <f>IF('[2]Tasa de Falla'!ID20="","",'[2]Tasa de Falla'!ID20)</f>
      </c>
      <c r="P21" s="263">
        <f>IF('[2]Tasa de Falla'!IE20="","",'[2]Tasa de Falla'!IE20)</f>
      </c>
      <c r="Q21" s="263">
        <f>IF('[2]Tasa de Falla'!IF20="","",'[2]Tasa de Falla'!IF20)</f>
      </c>
      <c r="R21" s="263">
        <f>IF('[2]Tasa de Falla'!IG20="","",'[2]Tasa de Falla'!IG20)</f>
      </c>
      <c r="S21" s="259"/>
      <c r="T21" s="242"/>
    </row>
    <row r="22" spans="2:20" ht="18" customHeight="1">
      <c r="B22" s="237"/>
      <c r="C22" s="260">
        <f>IF('[2]Tasa de Falla'!C21="","",'[2]Tasa de Falla'!C21)</f>
        <v>5</v>
      </c>
      <c r="D22" s="260" t="str">
        <f>IF('[2]Tasa de Falla'!D21="","",'[2]Tasa de Falla'!D21)</f>
        <v>BARRIO SAN MARTIN - ESTACION PATAGONIA</v>
      </c>
      <c r="E22" s="260">
        <f>IF('[2]Tasa de Falla'!E21="","",'[2]Tasa de Falla'!E21)</f>
        <v>132</v>
      </c>
      <c r="F22" s="260">
        <f>IF('[2]Tasa de Falla'!F21="","",'[2]Tasa de Falla'!F21)</f>
        <v>9.4</v>
      </c>
      <c r="G22" s="261">
        <f>IF('[2]Tasa de Falla'!HV21="","",'[2]Tasa de Falla'!HV21)</f>
      </c>
      <c r="H22" s="261">
        <f>IF('[2]Tasa de Falla'!HW21="","",'[2]Tasa de Falla'!HW21)</f>
      </c>
      <c r="I22" s="261">
        <f>IF('[2]Tasa de Falla'!HX21="","",'[2]Tasa de Falla'!HX21)</f>
      </c>
      <c r="J22" s="261">
        <f>IF('[2]Tasa de Falla'!HY21="","",'[2]Tasa de Falla'!HY21)</f>
      </c>
      <c r="K22" s="261">
        <f>IF('[2]Tasa de Falla'!HZ21="","",'[2]Tasa de Falla'!HZ21)</f>
      </c>
      <c r="L22" s="261">
        <f>IF('[2]Tasa de Falla'!IA21="","",'[2]Tasa de Falla'!IA21)</f>
      </c>
      <c r="M22" s="261">
        <f>IF('[2]Tasa de Falla'!IB21="","",'[2]Tasa de Falla'!IB21)</f>
      </c>
      <c r="N22" s="261">
        <f>IF('[2]Tasa de Falla'!IC21="","",'[2]Tasa de Falla'!IC21)</f>
      </c>
      <c r="O22" s="261">
        <f>IF('[2]Tasa de Falla'!ID21="","",'[2]Tasa de Falla'!ID21)</f>
      </c>
      <c r="P22" s="261">
        <f>IF('[2]Tasa de Falla'!IE21="","",'[2]Tasa de Falla'!IE21)</f>
      </c>
      <c r="Q22" s="261">
        <f>IF('[2]Tasa de Falla'!IF21="","",'[2]Tasa de Falla'!IF21)</f>
        <v>1</v>
      </c>
      <c r="R22" s="261">
        <f>IF('[2]Tasa de Falla'!IG21="","",'[2]Tasa de Falla'!IG21)</f>
      </c>
      <c r="S22" s="259"/>
      <c r="T22" s="242"/>
    </row>
    <row r="23" spans="2:20" ht="15" customHeight="1">
      <c r="B23" s="237"/>
      <c r="C23" s="262">
        <f>IF('[2]Tasa de Falla'!C22="","",'[2]Tasa de Falla'!C22)</f>
        <v>6</v>
      </c>
      <c r="D23" s="262" t="str">
        <f>IF('[2]Tasa de Falla'!D22="","",'[2]Tasa de Falla'!D22)</f>
        <v>COMODORO RIVADAVIA - E.T. A1</v>
      </c>
      <c r="E23" s="262">
        <f>IF('[2]Tasa de Falla'!E22="","",'[2]Tasa de Falla'!E22)</f>
        <v>132</v>
      </c>
      <c r="F23" s="262">
        <f>IF('[2]Tasa de Falla'!F22="","",'[2]Tasa de Falla'!F22)</f>
        <v>0.5</v>
      </c>
      <c r="G23" s="263">
        <f>IF('[2]Tasa de Falla'!HV22="","",'[2]Tasa de Falla'!HV22)</f>
      </c>
      <c r="H23" s="263">
        <f>IF('[2]Tasa de Falla'!HW22="","",'[2]Tasa de Falla'!HW22)</f>
      </c>
      <c r="I23" s="263">
        <f>IF('[2]Tasa de Falla'!HX22="","",'[2]Tasa de Falla'!HX22)</f>
      </c>
      <c r="J23" s="263">
        <f>IF('[2]Tasa de Falla'!HY22="","",'[2]Tasa de Falla'!HY22)</f>
      </c>
      <c r="K23" s="263">
        <f>IF('[2]Tasa de Falla'!HZ22="","",'[2]Tasa de Falla'!HZ22)</f>
      </c>
      <c r="L23" s="263">
        <f>IF('[2]Tasa de Falla'!IA22="","",'[2]Tasa de Falla'!IA22)</f>
      </c>
      <c r="M23" s="263">
        <f>IF('[2]Tasa de Falla'!IB22="","",'[2]Tasa de Falla'!IB22)</f>
      </c>
      <c r="N23" s="263">
        <f>IF('[2]Tasa de Falla'!IC22="","",'[2]Tasa de Falla'!IC22)</f>
      </c>
      <c r="O23" s="263">
        <f>IF('[2]Tasa de Falla'!ID22="","",'[2]Tasa de Falla'!ID22)</f>
      </c>
      <c r="P23" s="263">
        <f>IF('[2]Tasa de Falla'!IE22="","",'[2]Tasa de Falla'!IE22)</f>
      </c>
      <c r="Q23" s="263">
        <f>IF('[2]Tasa de Falla'!IF22="","",'[2]Tasa de Falla'!IF22)</f>
      </c>
      <c r="R23" s="263">
        <f>IF('[2]Tasa de Falla'!IG22="","",'[2]Tasa de Falla'!IG22)</f>
      </c>
      <c r="S23" s="259"/>
      <c r="T23" s="242"/>
    </row>
    <row r="24" spans="2:20" ht="18" customHeight="1">
      <c r="B24" s="237"/>
      <c r="C24" s="260">
        <f>IF('[2]Tasa de Falla'!C23="","",'[2]Tasa de Falla'!C23)</f>
        <v>7</v>
      </c>
      <c r="D24" s="260" t="str">
        <f>IF('[2]Tasa de Falla'!D23="","",'[2]Tasa de Falla'!D23)</f>
        <v>COMODORO RIVADAVIA (A1) - ESTACION PATAGONIA</v>
      </c>
      <c r="E24" s="260">
        <f>IF('[2]Tasa de Falla'!E23="","",'[2]Tasa de Falla'!E23)</f>
        <v>132</v>
      </c>
      <c r="F24" s="260">
        <f>IF('[2]Tasa de Falla'!F23="","",'[2]Tasa de Falla'!F23)</f>
        <v>6.9</v>
      </c>
      <c r="G24" s="261">
        <f>IF('[2]Tasa de Falla'!HV23="","",'[2]Tasa de Falla'!HV23)</f>
      </c>
      <c r="H24" s="261">
        <f>IF('[2]Tasa de Falla'!HW23="","",'[2]Tasa de Falla'!HW23)</f>
      </c>
      <c r="I24" s="261">
        <f>IF('[2]Tasa de Falla'!HX23="","",'[2]Tasa de Falla'!HX23)</f>
      </c>
      <c r="J24" s="261">
        <f>IF('[2]Tasa de Falla'!HY23="","",'[2]Tasa de Falla'!HY23)</f>
      </c>
      <c r="K24" s="261">
        <f>IF('[2]Tasa de Falla'!HZ23="","",'[2]Tasa de Falla'!HZ23)</f>
      </c>
      <c r="L24" s="261">
        <f>IF('[2]Tasa de Falla'!IA23="","",'[2]Tasa de Falla'!IA23)</f>
      </c>
      <c r="M24" s="261">
        <f>IF('[2]Tasa de Falla'!IB23="","",'[2]Tasa de Falla'!IB23)</f>
      </c>
      <c r="N24" s="261">
        <f>IF('[2]Tasa de Falla'!IC23="","",'[2]Tasa de Falla'!IC23)</f>
      </c>
      <c r="O24" s="261">
        <f>IF('[2]Tasa de Falla'!ID23="","",'[2]Tasa de Falla'!ID23)</f>
      </c>
      <c r="P24" s="261">
        <f>IF('[2]Tasa de Falla'!IE23="","",'[2]Tasa de Falla'!IE23)</f>
      </c>
      <c r="Q24" s="261">
        <f>IF('[2]Tasa de Falla'!IF23="","",'[2]Tasa de Falla'!IF23)</f>
      </c>
      <c r="R24" s="261">
        <f>IF('[2]Tasa de Falla'!IG23="","",'[2]Tasa de Falla'!IG23)</f>
      </c>
      <c r="S24" s="259"/>
      <c r="T24" s="242"/>
    </row>
    <row r="25" spans="2:20" ht="15" customHeight="1">
      <c r="B25" s="237"/>
      <c r="C25" s="262">
        <f>IF('[2]Tasa de Falla'!C24="","",'[2]Tasa de Falla'!C24)</f>
        <v>8</v>
      </c>
      <c r="D25" s="262" t="str">
        <f>IF('[2]Tasa de Falla'!D24="","",'[2]Tasa de Falla'!D24)</f>
        <v>COMODORO RIVADAVIA - PICO TRUNCADO</v>
      </c>
      <c r="E25" s="262">
        <f>IF('[2]Tasa de Falla'!E24="","",'[2]Tasa de Falla'!E24)</f>
        <v>132</v>
      </c>
      <c r="F25" s="262">
        <f>IF('[2]Tasa de Falla'!F24="","",'[2]Tasa de Falla'!F24)</f>
        <v>138</v>
      </c>
      <c r="G25" s="263">
        <f>IF('[2]Tasa de Falla'!HV24="","",'[2]Tasa de Falla'!HV24)</f>
      </c>
      <c r="H25" s="263">
        <f>IF('[2]Tasa de Falla'!HW24="","",'[2]Tasa de Falla'!HW24)</f>
      </c>
      <c r="I25" s="263">
        <f>IF('[2]Tasa de Falla'!HX24="","",'[2]Tasa de Falla'!HX24)</f>
        <v>1</v>
      </c>
      <c r="J25" s="263">
        <f>IF('[2]Tasa de Falla'!HY24="","",'[2]Tasa de Falla'!HY24)</f>
      </c>
      <c r="K25" s="263">
        <f>IF('[2]Tasa de Falla'!HZ24="","",'[2]Tasa de Falla'!HZ24)</f>
      </c>
      <c r="L25" s="263">
        <f>IF('[2]Tasa de Falla'!IA24="","",'[2]Tasa de Falla'!IA24)</f>
      </c>
      <c r="M25" s="263">
        <f>IF('[2]Tasa de Falla'!IB24="","",'[2]Tasa de Falla'!IB24)</f>
      </c>
      <c r="N25" s="263">
        <f>IF('[2]Tasa de Falla'!IC24="","",'[2]Tasa de Falla'!IC24)</f>
      </c>
      <c r="O25" s="263">
        <f>IF('[2]Tasa de Falla'!ID24="","",'[2]Tasa de Falla'!ID24)</f>
      </c>
      <c r="P25" s="263">
        <f>IF('[2]Tasa de Falla'!IE24="","",'[2]Tasa de Falla'!IE24)</f>
      </c>
      <c r="Q25" s="263">
        <f>IF('[2]Tasa de Falla'!IF24="","",'[2]Tasa de Falla'!IF24)</f>
      </c>
      <c r="R25" s="263">
        <f>IF('[2]Tasa de Falla'!IG24="","",'[2]Tasa de Falla'!IG24)</f>
      </c>
      <c r="S25" s="259"/>
      <c r="T25" s="242"/>
    </row>
    <row r="26" spans="2:20" ht="18" customHeight="1">
      <c r="B26" s="237"/>
      <c r="C26" s="260">
        <f>IF('[2]Tasa de Falla'!C25="","",'[2]Tasa de Falla'!C25)</f>
        <v>9</v>
      </c>
      <c r="D26" s="260" t="str">
        <f>IF('[2]Tasa de Falla'!D25="","",'[2]Tasa de Falla'!D25)</f>
        <v>FUTALEUFÚ - PUERTO MADRYN 1</v>
      </c>
      <c r="E26" s="260">
        <f>IF('[2]Tasa de Falla'!E25="","",'[2]Tasa de Falla'!E25)</f>
        <v>330</v>
      </c>
      <c r="F26" s="260">
        <f>IF('[2]Tasa de Falla'!F25="","",'[2]Tasa de Falla'!F25)</f>
        <v>550</v>
      </c>
      <c r="G26" s="261">
        <f>IF('[2]Tasa de Falla'!HV25="","",'[2]Tasa de Falla'!HV25)</f>
      </c>
      <c r="H26" s="261">
        <f>IF('[2]Tasa de Falla'!HW25="","",'[2]Tasa de Falla'!HW25)</f>
        <v>1</v>
      </c>
      <c r="I26" s="261">
        <f>IF('[2]Tasa de Falla'!HX25="","",'[2]Tasa de Falla'!HX25)</f>
      </c>
      <c r="J26" s="261">
        <f>IF('[2]Tasa de Falla'!HY25="","",'[2]Tasa de Falla'!HY25)</f>
      </c>
      <c r="K26" s="261">
        <f>IF('[2]Tasa de Falla'!HZ25="","",'[2]Tasa de Falla'!HZ25)</f>
      </c>
      <c r="L26" s="261">
        <f>IF('[2]Tasa de Falla'!IA25="","",'[2]Tasa de Falla'!IA25)</f>
      </c>
      <c r="M26" s="261">
        <f>IF('[2]Tasa de Falla'!IB25="","",'[2]Tasa de Falla'!IB25)</f>
      </c>
      <c r="N26" s="261">
        <f>IF('[2]Tasa de Falla'!IC25="","",'[2]Tasa de Falla'!IC25)</f>
      </c>
      <c r="O26" s="261">
        <f>IF('[2]Tasa de Falla'!ID25="","",'[2]Tasa de Falla'!ID25)</f>
      </c>
      <c r="P26" s="261">
        <f>IF('[2]Tasa de Falla'!IE25="","",'[2]Tasa de Falla'!IE25)</f>
      </c>
      <c r="Q26" s="261">
        <f>IF('[2]Tasa de Falla'!IF25="","",'[2]Tasa de Falla'!IF25)</f>
      </c>
      <c r="R26" s="261">
        <f>IF('[2]Tasa de Falla'!IG25="","",'[2]Tasa de Falla'!IG25)</f>
      </c>
      <c r="S26" s="259"/>
      <c r="T26" s="242"/>
    </row>
    <row r="27" spans="2:20" ht="15" customHeight="1">
      <c r="B27" s="237"/>
      <c r="C27" s="262">
        <f>IF('[2]Tasa de Falla'!C26="","",'[2]Tasa de Falla'!C26)</f>
        <v>10</v>
      </c>
      <c r="D27" s="262" t="str">
        <f>IF('[2]Tasa de Falla'!D26="","",'[2]Tasa de Falla'!D26)</f>
        <v>FUTALEUFÚ - PUERTO MADRYN 2</v>
      </c>
      <c r="E27" s="262">
        <f>IF('[2]Tasa de Falla'!E26="","",'[2]Tasa de Falla'!E26)</f>
        <v>330</v>
      </c>
      <c r="F27" s="262">
        <f>IF('[2]Tasa de Falla'!F26="","",'[2]Tasa de Falla'!F26)</f>
        <v>550</v>
      </c>
      <c r="G27" s="263">
        <f>IF('[2]Tasa de Falla'!HV26="","",'[2]Tasa de Falla'!HV26)</f>
      </c>
      <c r="H27" s="263">
        <f>IF('[2]Tasa de Falla'!HW26="","",'[2]Tasa de Falla'!HW26)</f>
      </c>
      <c r="I27" s="263">
        <f>IF('[2]Tasa de Falla'!HX26="","",'[2]Tasa de Falla'!HX26)</f>
      </c>
      <c r="J27" s="263">
        <f>IF('[2]Tasa de Falla'!HY26="","",'[2]Tasa de Falla'!HY26)</f>
      </c>
      <c r="K27" s="263">
        <f>IF('[2]Tasa de Falla'!HZ26="","",'[2]Tasa de Falla'!HZ26)</f>
      </c>
      <c r="L27" s="263">
        <f>IF('[2]Tasa de Falla'!IA26="","",'[2]Tasa de Falla'!IA26)</f>
      </c>
      <c r="M27" s="263">
        <f>IF('[2]Tasa de Falla'!IB26="","",'[2]Tasa de Falla'!IB26)</f>
      </c>
      <c r="N27" s="263">
        <f>IF('[2]Tasa de Falla'!IC26="","",'[2]Tasa de Falla'!IC26)</f>
      </c>
      <c r="O27" s="263">
        <f>IF('[2]Tasa de Falla'!ID26="","",'[2]Tasa de Falla'!ID26)</f>
      </c>
      <c r="P27" s="263">
        <f>IF('[2]Tasa de Falla'!IE26="","",'[2]Tasa de Falla'!IE26)</f>
      </c>
      <c r="Q27" s="263">
        <f>IF('[2]Tasa de Falla'!IF26="","",'[2]Tasa de Falla'!IF26)</f>
      </c>
      <c r="R27" s="263">
        <f>IF('[2]Tasa de Falla'!IG26="","",'[2]Tasa de Falla'!IG26)</f>
      </c>
      <c r="S27" s="259"/>
      <c r="T27" s="242"/>
    </row>
    <row r="28" spans="2:20" ht="18" customHeight="1">
      <c r="B28" s="237"/>
      <c r="C28" s="260">
        <f>IF('[2]Tasa de Falla'!C27="","",'[2]Tasa de Falla'!C27)</f>
        <v>11</v>
      </c>
      <c r="D28" s="260" t="str">
        <f>IF('[2]Tasa de Falla'!D27="","",'[2]Tasa de Falla'!D27)</f>
        <v>PLANTA ALUMINIO APPA - PUERTO MADRYN 1</v>
      </c>
      <c r="E28" s="260">
        <f>IF('[2]Tasa de Falla'!E27="","",'[2]Tasa de Falla'!E27)</f>
        <v>330</v>
      </c>
      <c r="F28" s="260">
        <f>IF('[2]Tasa de Falla'!F27="","",'[2]Tasa de Falla'!F27)</f>
        <v>5.5</v>
      </c>
      <c r="G28" s="261">
        <f>IF('[2]Tasa de Falla'!HV27="","",'[2]Tasa de Falla'!HV27)</f>
      </c>
      <c r="H28" s="261">
        <f>IF('[2]Tasa de Falla'!HW27="","",'[2]Tasa de Falla'!HW27)</f>
      </c>
      <c r="I28" s="261">
        <f>IF('[2]Tasa de Falla'!HX27="","",'[2]Tasa de Falla'!HX27)</f>
      </c>
      <c r="J28" s="261">
        <f>IF('[2]Tasa de Falla'!HY27="","",'[2]Tasa de Falla'!HY27)</f>
      </c>
      <c r="K28" s="261">
        <f>IF('[2]Tasa de Falla'!HZ27="","",'[2]Tasa de Falla'!HZ27)</f>
      </c>
      <c r="L28" s="261">
        <f>IF('[2]Tasa de Falla'!IA27="","",'[2]Tasa de Falla'!IA27)</f>
      </c>
      <c r="M28" s="261">
        <f>IF('[2]Tasa de Falla'!IB27="","",'[2]Tasa de Falla'!IB27)</f>
      </c>
      <c r="N28" s="261">
        <f>IF('[2]Tasa de Falla'!IC27="","",'[2]Tasa de Falla'!IC27)</f>
      </c>
      <c r="O28" s="261">
        <f>IF('[2]Tasa de Falla'!ID27="","",'[2]Tasa de Falla'!ID27)</f>
      </c>
      <c r="P28" s="261">
        <f>IF('[2]Tasa de Falla'!IE27="","",'[2]Tasa de Falla'!IE27)</f>
      </c>
      <c r="Q28" s="261">
        <f>IF('[2]Tasa de Falla'!IF27="","",'[2]Tasa de Falla'!IF27)</f>
      </c>
      <c r="R28" s="261">
        <f>IF('[2]Tasa de Falla'!IG27="","",'[2]Tasa de Falla'!IG27)</f>
      </c>
      <c r="S28" s="259"/>
      <c r="T28" s="242"/>
    </row>
    <row r="29" spans="2:20" ht="15" customHeight="1">
      <c r="B29" s="237"/>
      <c r="C29" s="262">
        <f>IF('[2]Tasa de Falla'!C28="","",'[2]Tasa de Falla'!C28)</f>
        <v>12</v>
      </c>
      <c r="D29" s="262" t="str">
        <f>IF('[2]Tasa de Falla'!D28="","",'[2]Tasa de Falla'!D28)</f>
        <v>PLANTA ALUMINIO APPA - PUERTO MADRYN 2</v>
      </c>
      <c r="E29" s="262">
        <f>IF('[2]Tasa de Falla'!E28="","",'[2]Tasa de Falla'!E28)</f>
        <v>330</v>
      </c>
      <c r="F29" s="262">
        <f>IF('[2]Tasa de Falla'!F28="","",'[2]Tasa de Falla'!F28)</f>
        <v>5.5</v>
      </c>
      <c r="G29" s="263">
        <f>IF('[2]Tasa de Falla'!HV28="","",'[2]Tasa de Falla'!HV28)</f>
      </c>
      <c r="H29" s="263">
        <f>IF('[2]Tasa de Falla'!HW28="","",'[2]Tasa de Falla'!HW28)</f>
      </c>
      <c r="I29" s="263">
        <f>IF('[2]Tasa de Falla'!HX28="","",'[2]Tasa de Falla'!HX28)</f>
      </c>
      <c r="J29" s="263">
        <f>IF('[2]Tasa de Falla'!HY28="","",'[2]Tasa de Falla'!HY28)</f>
      </c>
      <c r="K29" s="263">
        <f>IF('[2]Tasa de Falla'!HZ28="","",'[2]Tasa de Falla'!HZ28)</f>
      </c>
      <c r="L29" s="263">
        <f>IF('[2]Tasa de Falla'!IA28="","",'[2]Tasa de Falla'!IA28)</f>
      </c>
      <c r="M29" s="263">
        <f>IF('[2]Tasa de Falla'!IB28="","",'[2]Tasa de Falla'!IB28)</f>
      </c>
      <c r="N29" s="263">
        <f>IF('[2]Tasa de Falla'!IC28="","",'[2]Tasa de Falla'!IC28)</f>
      </c>
      <c r="O29" s="263">
        <f>IF('[2]Tasa de Falla'!ID28="","",'[2]Tasa de Falla'!ID28)</f>
      </c>
      <c r="P29" s="263">
        <f>IF('[2]Tasa de Falla'!IE28="","",'[2]Tasa de Falla'!IE28)</f>
      </c>
      <c r="Q29" s="263">
        <f>IF('[2]Tasa de Falla'!IF28="","",'[2]Tasa de Falla'!IF28)</f>
      </c>
      <c r="R29" s="263">
        <f>IF('[2]Tasa de Falla'!IG28="","",'[2]Tasa de Falla'!IG28)</f>
      </c>
      <c r="S29" s="259"/>
      <c r="T29" s="242"/>
    </row>
    <row r="30" spans="2:20" ht="18" customHeight="1">
      <c r="B30" s="237"/>
      <c r="C30" s="260">
        <f>IF('[2]Tasa de Falla'!C29="","",'[2]Tasa de Falla'!C29)</f>
        <v>13</v>
      </c>
      <c r="D30" s="260" t="str">
        <f>IF('[2]Tasa de Falla'!D29="","",'[2]Tasa de Falla'!D29)</f>
        <v>PICO TRUNCADO I - PICO TRUNCADO II</v>
      </c>
      <c r="E30" s="260">
        <f>IF('[2]Tasa de Falla'!E29="","",'[2]Tasa de Falla'!E29)</f>
        <v>132</v>
      </c>
      <c r="F30" s="260">
        <f>IF('[2]Tasa de Falla'!F29="","",'[2]Tasa de Falla'!F29)</f>
        <v>13.4</v>
      </c>
      <c r="G30" s="261">
        <f>IF('[2]Tasa de Falla'!HV29="","",'[2]Tasa de Falla'!HV29)</f>
      </c>
      <c r="H30" s="261">
        <f>IF('[2]Tasa de Falla'!HW29="","",'[2]Tasa de Falla'!HW29)</f>
      </c>
      <c r="I30" s="261">
        <f>IF('[2]Tasa de Falla'!HX29="","",'[2]Tasa de Falla'!HX29)</f>
      </c>
      <c r="J30" s="261">
        <f>IF('[2]Tasa de Falla'!HY29="","",'[2]Tasa de Falla'!HY29)</f>
      </c>
      <c r="K30" s="261">
        <f>IF('[2]Tasa de Falla'!HZ29="","",'[2]Tasa de Falla'!HZ29)</f>
      </c>
      <c r="L30" s="261">
        <f>IF('[2]Tasa de Falla'!IA29="","",'[2]Tasa de Falla'!IA29)</f>
      </c>
      <c r="M30" s="261">
        <f>IF('[2]Tasa de Falla'!IB29="","",'[2]Tasa de Falla'!IB29)</f>
      </c>
      <c r="N30" s="261">
        <f>IF('[2]Tasa de Falla'!IC29="","",'[2]Tasa de Falla'!IC29)</f>
      </c>
      <c r="O30" s="261">
        <f>IF('[2]Tasa de Falla'!ID29="","",'[2]Tasa de Falla'!ID29)</f>
      </c>
      <c r="P30" s="261">
        <f>IF('[2]Tasa de Falla'!IE29="","",'[2]Tasa de Falla'!IE29)</f>
      </c>
      <c r="Q30" s="261">
        <f>IF('[2]Tasa de Falla'!IF29="","",'[2]Tasa de Falla'!IF29)</f>
      </c>
      <c r="R30" s="261">
        <f>IF('[2]Tasa de Falla'!IG29="","",'[2]Tasa de Falla'!IG29)</f>
      </c>
      <c r="S30" s="259"/>
      <c r="T30" s="242"/>
    </row>
    <row r="31" spans="2:20" ht="15" customHeight="1">
      <c r="B31" s="237"/>
      <c r="C31" s="262">
        <f>IF('[2]Tasa de Falla'!C30="","",'[2]Tasa de Falla'!C30)</f>
        <v>14</v>
      </c>
      <c r="D31" s="262" t="str">
        <f>IF('[2]Tasa de Falla'!D30="","",'[2]Tasa de Falla'!D30)</f>
        <v>PLANTA ALUMINIO DGPA - PTO MADRYN</v>
      </c>
      <c r="E31" s="262">
        <f>IF('[2]Tasa de Falla'!E30="","",'[2]Tasa de Falla'!E30)</f>
        <v>132</v>
      </c>
      <c r="F31" s="262">
        <f>IF('[2]Tasa de Falla'!F30="","",'[2]Tasa de Falla'!F30)</f>
        <v>5.7</v>
      </c>
      <c r="G31" s="263">
        <f>IF('[2]Tasa de Falla'!HV30="","",'[2]Tasa de Falla'!HV30)</f>
      </c>
      <c r="H31" s="263">
        <f>IF('[2]Tasa de Falla'!HW30="","",'[2]Tasa de Falla'!HW30)</f>
      </c>
      <c r="I31" s="263">
        <f>IF('[2]Tasa de Falla'!HX30="","",'[2]Tasa de Falla'!HX30)</f>
      </c>
      <c r="J31" s="263">
        <f>IF('[2]Tasa de Falla'!HY30="","",'[2]Tasa de Falla'!HY30)</f>
      </c>
      <c r="K31" s="263">
        <f>IF('[2]Tasa de Falla'!HZ30="","",'[2]Tasa de Falla'!HZ30)</f>
      </c>
      <c r="L31" s="263">
        <f>IF('[2]Tasa de Falla'!IA30="","",'[2]Tasa de Falla'!IA30)</f>
      </c>
      <c r="M31" s="263">
        <f>IF('[2]Tasa de Falla'!IB30="","",'[2]Tasa de Falla'!IB30)</f>
      </c>
      <c r="N31" s="263">
        <f>IF('[2]Tasa de Falla'!IC30="","",'[2]Tasa de Falla'!IC30)</f>
      </c>
      <c r="O31" s="263">
        <f>IF('[2]Tasa de Falla'!ID30="","",'[2]Tasa de Falla'!ID30)</f>
      </c>
      <c r="P31" s="263">
        <f>IF('[2]Tasa de Falla'!IE30="","",'[2]Tasa de Falla'!IE30)</f>
      </c>
      <c r="Q31" s="263">
        <f>IF('[2]Tasa de Falla'!IF30="","",'[2]Tasa de Falla'!IF30)</f>
      </c>
      <c r="R31" s="263">
        <f>IF('[2]Tasa de Falla'!IG30="","",'[2]Tasa de Falla'!IG30)</f>
      </c>
      <c r="S31" s="259"/>
      <c r="T31" s="242"/>
    </row>
    <row r="32" spans="2:20" ht="18" customHeight="1">
      <c r="B32" s="237"/>
      <c r="C32" s="260">
        <f>IF('[2]Tasa de Falla'!C31="","",'[2]Tasa de Falla'!C31)</f>
        <v>15</v>
      </c>
      <c r="D32" s="260" t="str">
        <f>IF('[2]Tasa de Falla'!D31="","",'[2]Tasa de Falla'!D31)</f>
        <v>PLANTA ALUMINIO DGPA - SS.AA. PTO MADRYN</v>
      </c>
      <c r="E32" s="260">
        <f>IF('[2]Tasa de Falla'!E31="","",'[2]Tasa de Falla'!E31)</f>
        <v>33</v>
      </c>
      <c r="F32" s="260">
        <f>IF('[2]Tasa de Falla'!F31="","",'[2]Tasa de Falla'!F31)</f>
        <v>6</v>
      </c>
      <c r="G32" s="261" t="str">
        <f>IF('[2]Tasa de Falla'!HV31="","",'[2]Tasa de Falla'!HV31)</f>
        <v>XXXX</v>
      </c>
      <c r="H32" s="261" t="str">
        <f>IF('[2]Tasa de Falla'!HW31="","",'[2]Tasa de Falla'!HW31)</f>
        <v>XXXX</v>
      </c>
      <c r="I32" s="261" t="str">
        <f>IF('[2]Tasa de Falla'!HX31="","",'[2]Tasa de Falla'!HX31)</f>
        <v>XXXX</v>
      </c>
      <c r="J32" s="261" t="str">
        <f>IF('[2]Tasa de Falla'!HY31="","",'[2]Tasa de Falla'!HY31)</f>
        <v>XXXX</v>
      </c>
      <c r="K32" s="261" t="str">
        <f>IF('[2]Tasa de Falla'!HZ31="","",'[2]Tasa de Falla'!HZ31)</f>
        <v>XXXX</v>
      </c>
      <c r="L32" s="261" t="str">
        <f>IF('[2]Tasa de Falla'!IA31="","",'[2]Tasa de Falla'!IA31)</f>
        <v>XXXX</v>
      </c>
      <c r="M32" s="261" t="str">
        <f>IF('[2]Tasa de Falla'!IB31="","",'[2]Tasa de Falla'!IB31)</f>
        <v>XXXX</v>
      </c>
      <c r="N32" s="261" t="str">
        <f>IF('[2]Tasa de Falla'!IC31="","",'[2]Tasa de Falla'!IC31)</f>
        <v>XXXX</v>
      </c>
      <c r="O32" s="261" t="str">
        <f>IF('[2]Tasa de Falla'!ID31="","",'[2]Tasa de Falla'!ID31)</f>
        <v>XXXX</v>
      </c>
      <c r="P32" s="261" t="str">
        <f>IF('[2]Tasa de Falla'!IE31="","",'[2]Tasa de Falla'!IE31)</f>
        <v>XXXX</v>
      </c>
      <c r="Q32" s="261" t="str">
        <f>IF('[2]Tasa de Falla'!IF31="","",'[2]Tasa de Falla'!IF31)</f>
        <v>XXXX</v>
      </c>
      <c r="R32" s="261" t="str">
        <f>IF('[2]Tasa de Falla'!IG31="","",'[2]Tasa de Falla'!IG31)</f>
        <v>XXXX</v>
      </c>
      <c r="S32" s="259"/>
      <c r="T32" s="242"/>
    </row>
    <row r="33" spans="2:20" ht="15" customHeight="1">
      <c r="B33" s="237"/>
      <c r="C33" s="262">
        <f>IF('[2]Tasa de Falla'!C32="","",'[2]Tasa de Falla'!C32)</f>
        <v>16</v>
      </c>
      <c r="D33" s="262" t="str">
        <f>IF('[2]Tasa de Falla'!D32="","",'[2]Tasa de Falla'!D32)</f>
        <v>PLANTA ALUMINIO DGPA - TRELEW</v>
      </c>
      <c r="E33" s="262">
        <f>IF('[2]Tasa de Falla'!E32="","",'[2]Tasa de Falla'!E32)</f>
        <v>132</v>
      </c>
      <c r="F33" s="262">
        <f>IF('[2]Tasa de Falla'!F32="","",'[2]Tasa de Falla'!F32)</f>
        <v>62</v>
      </c>
      <c r="G33" s="263">
        <f>IF('[2]Tasa de Falla'!HV32="","",'[2]Tasa de Falla'!HV32)</f>
      </c>
      <c r="H33" s="263">
        <f>IF('[2]Tasa de Falla'!HW32="","",'[2]Tasa de Falla'!HW32)</f>
      </c>
      <c r="I33" s="263">
        <f>IF('[2]Tasa de Falla'!HX32="","",'[2]Tasa de Falla'!HX32)</f>
      </c>
      <c r="J33" s="263">
        <f>IF('[2]Tasa de Falla'!HY32="","",'[2]Tasa de Falla'!HY32)</f>
      </c>
      <c r="K33" s="263">
        <f>IF('[2]Tasa de Falla'!HZ32="","",'[2]Tasa de Falla'!HZ32)</f>
      </c>
      <c r="L33" s="263">
        <f>IF('[2]Tasa de Falla'!IA32="","",'[2]Tasa de Falla'!IA32)</f>
      </c>
      <c r="M33" s="263">
        <f>IF('[2]Tasa de Falla'!IB32="","",'[2]Tasa de Falla'!IB32)</f>
      </c>
      <c r="N33" s="263">
        <f>IF('[2]Tasa de Falla'!IC32="","",'[2]Tasa de Falla'!IC32)</f>
      </c>
      <c r="O33" s="263">
        <f>IF('[2]Tasa de Falla'!ID32="","",'[2]Tasa de Falla'!ID32)</f>
      </c>
      <c r="P33" s="263">
        <f>IF('[2]Tasa de Falla'!IE32="","",'[2]Tasa de Falla'!IE32)</f>
      </c>
      <c r="Q33" s="263">
        <f>IF('[2]Tasa de Falla'!IF32="","",'[2]Tasa de Falla'!IF32)</f>
        <v>1</v>
      </c>
      <c r="R33" s="263">
        <f>IF('[2]Tasa de Falla'!IG32="","",'[2]Tasa de Falla'!IG32)</f>
      </c>
      <c r="S33" s="259"/>
      <c r="T33" s="242"/>
    </row>
    <row r="34" spans="2:20" ht="18" customHeight="1">
      <c r="B34" s="237"/>
      <c r="C34" s="260">
        <f>IF('[2]Tasa de Falla'!C33="","",'[2]Tasa de Falla'!C33)</f>
        <v>17</v>
      </c>
      <c r="D34" s="260" t="str">
        <f>IF('[2]Tasa de Falla'!D33="","",'[2]Tasa de Falla'!D33)</f>
        <v>PUERTO MADRYN - SIERRA GRANDE</v>
      </c>
      <c r="E34" s="260">
        <f>IF('[2]Tasa de Falla'!E33="","",'[2]Tasa de Falla'!E33)</f>
        <v>132</v>
      </c>
      <c r="F34" s="260">
        <f>IF('[2]Tasa de Falla'!F33="","",'[2]Tasa de Falla'!F33)</f>
        <v>121.5</v>
      </c>
      <c r="G34" s="261">
        <f>IF('[2]Tasa de Falla'!HV33="","",'[2]Tasa de Falla'!HV33)</f>
      </c>
      <c r="H34" s="261">
        <f>IF('[2]Tasa de Falla'!HW33="","",'[2]Tasa de Falla'!HW33)</f>
      </c>
      <c r="I34" s="261">
        <f>IF('[2]Tasa de Falla'!HX33="","",'[2]Tasa de Falla'!HX33)</f>
      </c>
      <c r="J34" s="261">
        <f>IF('[2]Tasa de Falla'!HY33="","",'[2]Tasa de Falla'!HY33)</f>
      </c>
      <c r="K34" s="261">
        <f>IF('[2]Tasa de Falla'!HZ33="","",'[2]Tasa de Falla'!HZ33)</f>
      </c>
      <c r="L34" s="261">
        <f>IF('[2]Tasa de Falla'!IA33="","",'[2]Tasa de Falla'!IA33)</f>
      </c>
      <c r="M34" s="261">
        <f>IF('[2]Tasa de Falla'!IB33="","",'[2]Tasa de Falla'!IB33)</f>
      </c>
      <c r="N34" s="261">
        <f>IF('[2]Tasa de Falla'!IC33="","",'[2]Tasa de Falla'!IC33)</f>
      </c>
      <c r="O34" s="261">
        <f>IF('[2]Tasa de Falla'!ID33="","",'[2]Tasa de Falla'!ID33)</f>
      </c>
      <c r="P34" s="261">
        <f>IF('[2]Tasa de Falla'!IE33="","",'[2]Tasa de Falla'!IE33)</f>
      </c>
      <c r="Q34" s="261">
        <f>IF('[2]Tasa de Falla'!IF33="","",'[2]Tasa de Falla'!IF33)</f>
      </c>
      <c r="R34" s="261">
        <f>IF('[2]Tasa de Falla'!IG33="","",'[2]Tasa de Falla'!IG33)</f>
      </c>
      <c r="S34" s="259"/>
      <c r="T34" s="242"/>
    </row>
    <row r="35" spans="2:20" ht="15" customHeight="1">
      <c r="B35" s="237"/>
      <c r="C35" s="262">
        <f>IF('[2]Tasa de Falla'!C34="","",'[2]Tasa de Falla'!C34)</f>
        <v>18</v>
      </c>
      <c r="D35" s="262" t="str">
        <f>IF('[2]Tasa de Falla'!D34="","",'[2]Tasa de Falla'!D34)</f>
        <v>BARRIO SAN MARTIN - A CONEXION "T"</v>
      </c>
      <c r="E35" s="262">
        <f>IF('[2]Tasa de Falla'!E34="","",'[2]Tasa de Falla'!E34)</f>
        <v>132</v>
      </c>
      <c r="F35" s="262">
        <f>IF('[2]Tasa de Falla'!F34="","",'[2]Tasa de Falla'!F34)</f>
        <v>7.5</v>
      </c>
      <c r="G35" s="263" t="str">
        <f>IF('[2]Tasa de Falla'!HV34="","",'[2]Tasa de Falla'!HV34)</f>
        <v>XXXX</v>
      </c>
      <c r="H35" s="263" t="str">
        <f>IF('[2]Tasa de Falla'!HW34="","",'[2]Tasa de Falla'!HW34)</f>
        <v>XXXX</v>
      </c>
      <c r="I35" s="263" t="str">
        <f>IF('[2]Tasa de Falla'!HX34="","",'[2]Tasa de Falla'!HX34)</f>
        <v>XXXX</v>
      </c>
      <c r="J35" s="263" t="str">
        <f>IF('[2]Tasa de Falla'!HY34="","",'[2]Tasa de Falla'!HY34)</f>
        <v>XXXX</v>
      </c>
      <c r="K35" s="263" t="str">
        <f>IF('[2]Tasa de Falla'!HZ34="","",'[2]Tasa de Falla'!HZ34)</f>
        <v>XXXX</v>
      </c>
      <c r="L35" s="263" t="str">
        <f>IF('[2]Tasa de Falla'!IA34="","",'[2]Tasa de Falla'!IA34)</f>
        <v>XXXX</v>
      </c>
      <c r="M35" s="263" t="str">
        <f>IF('[2]Tasa de Falla'!IB34="","",'[2]Tasa de Falla'!IB34)</f>
        <v>XXXX</v>
      </c>
      <c r="N35" s="263" t="str">
        <f>IF('[2]Tasa de Falla'!IC34="","",'[2]Tasa de Falla'!IC34)</f>
        <v>XXXX</v>
      </c>
      <c r="O35" s="263" t="str">
        <f>IF('[2]Tasa de Falla'!ID34="","",'[2]Tasa de Falla'!ID34)</f>
        <v>XXXX</v>
      </c>
      <c r="P35" s="263" t="str">
        <f>IF('[2]Tasa de Falla'!IE34="","",'[2]Tasa de Falla'!IE34)</f>
        <v>XXXX</v>
      </c>
      <c r="Q35" s="263" t="str">
        <f>IF('[2]Tasa de Falla'!IF34="","",'[2]Tasa de Falla'!IF34)</f>
        <v>XXXX</v>
      </c>
      <c r="R35" s="263" t="str">
        <f>IF('[2]Tasa de Falla'!IG34="","",'[2]Tasa de Falla'!IG34)</f>
        <v>XXXX</v>
      </c>
      <c r="S35" s="259"/>
      <c r="T35" s="242"/>
    </row>
    <row r="36" spans="2:20" ht="18" customHeight="1">
      <c r="B36" s="237"/>
      <c r="C36" s="260">
        <f>IF('[2]Tasa de Falla'!C35="","",'[2]Tasa de Falla'!C35)</f>
        <v>19</v>
      </c>
      <c r="D36" s="260" t="str">
        <f>IF('[2]Tasa de Falla'!D35="","",'[2]Tasa de Falla'!D35)</f>
        <v>PICO TRUNCADO I - LAS HERAS</v>
      </c>
      <c r="E36" s="260">
        <f>IF('[2]Tasa de Falla'!E35="","",'[2]Tasa de Falla'!E35)</f>
        <v>132</v>
      </c>
      <c r="F36" s="260">
        <f>IF('[2]Tasa de Falla'!F35="","",'[2]Tasa de Falla'!F35)</f>
        <v>82.5</v>
      </c>
      <c r="G36" s="261" t="str">
        <f>IF('[2]Tasa de Falla'!HV35="","",'[2]Tasa de Falla'!HV35)</f>
        <v>XXXX</v>
      </c>
      <c r="H36" s="261" t="str">
        <f>IF('[2]Tasa de Falla'!HW35="","",'[2]Tasa de Falla'!HW35)</f>
        <v>XXXX</v>
      </c>
      <c r="I36" s="261" t="str">
        <f>IF('[2]Tasa de Falla'!HX35="","",'[2]Tasa de Falla'!HX35)</f>
        <v>XXXX</v>
      </c>
      <c r="J36" s="261" t="str">
        <f>IF('[2]Tasa de Falla'!HY35="","",'[2]Tasa de Falla'!HY35)</f>
        <v>XXXX</v>
      </c>
      <c r="K36" s="261" t="str">
        <f>IF('[2]Tasa de Falla'!HZ35="","",'[2]Tasa de Falla'!HZ35)</f>
        <v>XXXX</v>
      </c>
      <c r="L36" s="261" t="str">
        <f>IF('[2]Tasa de Falla'!IA35="","",'[2]Tasa de Falla'!IA35)</f>
        <v>XXXX</v>
      </c>
      <c r="M36" s="261" t="str">
        <f>IF('[2]Tasa de Falla'!IB35="","",'[2]Tasa de Falla'!IB35)</f>
        <v>XXXX</v>
      </c>
      <c r="N36" s="261" t="str">
        <f>IF('[2]Tasa de Falla'!IC35="","",'[2]Tasa de Falla'!IC35)</f>
        <v>XXXX</v>
      </c>
      <c r="O36" s="261" t="str">
        <f>IF('[2]Tasa de Falla'!ID35="","",'[2]Tasa de Falla'!ID35)</f>
        <v>XXXX</v>
      </c>
      <c r="P36" s="261" t="str">
        <f>IF('[2]Tasa de Falla'!IE35="","",'[2]Tasa de Falla'!IE35)</f>
        <v>XXXX</v>
      </c>
      <c r="Q36" s="261" t="str">
        <f>IF('[2]Tasa de Falla'!IF35="","",'[2]Tasa de Falla'!IF35)</f>
        <v>XXXX</v>
      </c>
      <c r="R36" s="261" t="str">
        <f>IF('[2]Tasa de Falla'!IG35="","",'[2]Tasa de Falla'!IG35)</f>
        <v>XXXX</v>
      </c>
      <c r="S36" s="259"/>
      <c r="T36" s="242"/>
    </row>
    <row r="37" spans="2:20" ht="15" customHeight="1">
      <c r="B37" s="237"/>
      <c r="C37" s="262">
        <f>IF('[2]Tasa de Falla'!C36="","",'[2]Tasa de Falla'!C36)</f>
        <v>20</v>
      </c>
      <c r="D37" s="262" t="str">
        <f>IF('[2]Tasa de Falla'!D36="","",'[2]Tasa de Falla'!D36)</f>
        <v>LAS HERAS - LOS PERALES</v>
      </c>
      <c r="E37" s="262">
        <f>IF('[2]Tasa de Falla'!E36="","",'[2]Tasa de Falla'!E36)</f>
        <v>132</v>
      </c>
      <c r="F37" s="262">
        <f>IF('[2]Tasa de Falla'!F36="","",'[2]Tasa de Falla'!F36)</f>
        <v>47</v>
      </c>
      <c r="G37" s="263">
        <f>IF('[2]Tasa de Falla'!HV36="","",'[2]Tasa de Falla'!HV36)</f>
      </c>
      <c r="H37" s="263">
        <f>IF('[2]Tasa de Falla'!HW36="","",'[2]Tasa de Falla'!HW36)</f>
      </c>
      <c r="I37" s="263">
        <f>IF('[2]Tasa de Falla'!HX36="","",'[2]Tasa de Falla'!HX36)</f>
      </c>
      <c r="J37" s="263">
        <f>IF('[2]Tasa de Falla'!HY36="","",'[2]Tasa de Falla'!HY36)</f>
      </c>
      <c r="K37" s="263">
        <f>IF('[2]Tasa de Falla'!HZ36="","",'[2]Tasa de Falla'!HZ36)</f>
      </c>
      <c r="L37" s="263">
        <f>IF('[2]Tasa de Falla'!IA36="","",'[2]Tasa de Falla'!IA36)</f>
      </c>
      <c r="M37" s="263">
        <f>IF('[2]Tasa de Falla'!IB36="","",'[2]Tasa de Falla'!IB36)</f>
      </c>
      <c r="N37" s="263">
        <f>IF('[2]Tasa de Falla'!IC36="","",'[2]Tasa de Falla'!IC36)</f>
      </c>
      <c r="O37" s="263">
        <f>IF('[2]Tasa de Falla'!ID36="","",'[2]Tasa de Falla'!ID36)</f>
      </c>
      <c r="P37" s="263">
        <f>IF('[2]Tasa de Falla'!IE36="","",'[2]Tasa de Falla'!IE36)</f>
      </c>
      <c r="Q37" s="263">
        <f>IF('[2]Tasa de Falla'!IF36="","",'[2]Tasa de Falla'!IF36)</f>
      </c>
      <c r="R37" s="263">
        <f>IF('[2]Tasa de Falla'!IG36="","",'[2]Tasa de Falla'!IG36)</f>
      </c>
      <c r="S37" s="259"/>
      <c r="T37" s="242"/>
    </row>
    <row r="38" spans="2:20" ht="18" customHeight="1">
      <c r="B38" s="237"/>
      <c r="C38" s="260">
        <f>IF('[2]Tasa de Falla'!C37="","",'[2]Tasa de Falla'!C37)</f>
        <v>21</v>
      </c>
      <c r="D38" s="260" t="str">
        <f>IF('[2]Tasa de Falla'!D37="","",'[2]Tasa de Falla'!D37)</f>
        <v>N. P. MADRYN - P. MADRYN 330 kV</v>
      </c>
      <c r="E38" s="260">
        <f>IF('[2]Tasa de Falla'!E37="","",'[2]Tasa de Falla'!E37)</f>
        <v>330</v>
      </c>
      <c r="F38" s="260">
        <f>IF('[2]Tasa de Falla'!F37="","",'[2]Tasa de Falla'!F37)</f>
        <v>0.47</v>
      </c>
      <c r="G38" s="261">
        <f>IF('[2]Tasa de Falla'!HV37="","",'[2]Tasa de Falla'!HV37)</f>
      </c>
      <c r="H38" s="261">
        <f>IF('[2]Tasa de Falla'!HW37="","",'[2]Tasa de Falla'!HW37)</f>
      </c>
      <c r="I38" s="261">
        <f>IF('[2]Tasa de Falla'!HX37="","",'[2]Tasa de Falla'!HX37)</f>
      </c>
      <c r="J38" s="261">
        <f>IF('[2]Tasa de Falla'!HY37="","",'[2]Tasa de Falla'!HY37)</f>
      </c>
      <c r="K38" s="261">
        <f>IF('[2]Tasa de Falla'!HZ37="","",'[2]Tasa de Falla'!HZ37)</f>
      </c>
      <c r="L38" s="261">
        <f>IF('[2]Tasa de Falla'!IA37="","",'[2]Tasa de Falla'!IA37)</f>
      </c>
      <c r="M38" s="261">
        <f>IF('[2]Tasa de Falla'!IB37="","",'[2]Tasa de Falla'!IB37)</f>
      </c>
      <c r="N38" s="261">
        <f>IF('[2]Tasa de Falla'!IC37="","",'[2]Tasa de Falla'!IC37)</f>
      </c>
      <c r="O38" s="261">
        <f>IF('[2]Tasa de Falla'!ID37="","",'[2]Tasa de Falla'!ID37)</f>
      </c>
      <c r="P38" s="261">
        <f>IF('[2]Tasa de Falla'!IE37="","",'[2]Tasa de Falla'!IE37)</f>
      </c>
      <c r="Q38" s="261">
        <f>IF('[2]Tasa de Falla'!IF37="","",'[2]Tasa de Falla'!IF37)</f>
      </c>
      <c r="R38" s="261">
        <f>IF('[2]Tasa de Falla'!IG37="","",'[2]Tasa de Falla'!IG37)</f>
      </c>
      <c r="S38" s="259"/>
      <c r="T38" s="242"/>
    </row>
    <row r="39" spans="2:20" ht="15" customHeight="1">
      <c r="B39" s="237"/>
      <c r="C39" s="262">
        <f>IF('[2]Tasa de Falla'!C38="","",'[2]Tasa de Falla'!C38)</f>
        <v>31</v>
      </c>
      <c r="D39" s="262" t="str">
        <f>IF('[2]Tasa de Falla'!D38="","",'[2]Tasa de Falla'!D38)</f>
        <v>LAS HERAS - MINA SAN JOSE</v>
      </c>
      <c r="E39" s="262">
        <f>IF('[2]Tasa de Falla'!E38="","",'[2]Tasa de Falla'!E38)</f>
        <v>132</v>
      </c>
      <c r="F39" s="262">
        <f>IF('[2]Tasa de Falla'!F38="","",'[2]Tasa de Falla'!F38)</f>
        <v>128</v>
      </c>
      <c r="G39" s="263">
        <f>IF('[2]Tasa de Falla'!HV38="","",'[2]Tasa de Falla'!HV38)</f>
      </c>
      <c r="H39" s="263">
        <f>IF('[2]Tasa de Falla'!HW38="","",'[2]Tasa de Falla'!HW38)</f>
      </c>
      <c r="I39" s="263">
        <f>IF('[2]Tasa de Falla'!HX38="","",'[2]Tasa de Falla'!HX38)</f>
      </c>
      <c r="J39" s="263">
        <f>IF('[2]Tasa de Falla'!HY38="","",'[2]Tasa de Falla'!HY38)</f>
      </c>
      <c r="K39" s="263">
        <f>IF('[2]Tasa de Falla'!HZ38="","",'[2]Tasa de Falla'!HZ38)</f>
      </c>
      <c r="L39" s="263">
        <f>IF('[2]Tasa de Falla'!IA38="","",'[2]Tasa de Falla'!IA38)</f>
      </c>
      <c r="M39" s="263">
        <f>IF('[2]Tasa de Falla'!IB38="","",'[2]Tasa de Falla'!IB38)</f>
      </c>
      <c r="N39" s="263">
        <f>IF('[2]Tasa de Falla'!IC38="","",'[2]Tasa de Falla'!IC38)</f>
      </c>
      <c r="O39" s="263">
        <f>IF('[2]Tasa de Falla'!ID38="","",'[2]Tasa de Falla'!ID38)</f>
      </c>
      <c r="P39" s="263">
        <f>IF('[2]Tasa de Falla'!IE38="","",'[2]Tasa de Falla'!IE38)</f>
      </c>
      <c r="Q39" s="263">
        <f>IF('[2]Tasa de Falla'!IF38="","",'[2]Tasa de Falla'!IF38)</f>
      </c>
      <c r="R39" s="263">
        <f>IF('[2]Tasa de Falla'!IG38="","",'[2]Tasa de Falla'!IG38)</f>
      </c>
      <c r="S39" s="259"/>
      <c r="T39" s="242"/>
    </row>
    <row r="40" spans="2:20" ht="18" customHeight="1">
      <c r="B40" s="237"/>
      <c r="C40" s="260">
        <f>IF('[2]Tasa de Falla'!C39="","",'[2]Tasa de Falla'!C39)</f>
        <v>27</v>
      </c>
      <c r="D40" s="260" t="str">
        <f>IF('[2]Tasa de Falla'!D39="","",'[2]Tasa de Falla'!D39)</f>
        <v>PAMPA DEL CASTILLO - EL TORDILLO</v>
      </c>
      <c r="E40" s="260">
        <f>IF('[2]Tasa de Falla'!E39="","",'[2]Tasa de Falla'!E39)</f>
        <v>132</v>
      </c>
      <c r="F40" s="260">
        <f>IF('[2]Tasa de Falla'!F39="","",'[2]Tasa de Falla'!F39)</f>
        <v>8.9</v>
      </c>
      <c r="G40" s="261">
        <f>IF('[2]Tasa de Falla'!HV39="","",'[2]Tasa de Falla'!HV39)</f>
      </c>
      <c r="H40" s="261">
        <f>IF('[2]Tasa de Falla'!HW39="","",'[2]Tasa de Falla'!HW39)</f>
      </c>
      <c r="I40" s="261">
        <f>IF('[2]Tasa de Falla'!HX39="","",'[2]Tasa de Falla'!HX39)</f>
      </c>
      <c r="J40" s="261">
        <f>IF('[2]Tasa de Falla'!HY39="","",'[2]Tasa de Falla'!HY39)</f>
      </c>
      <c r="K40" s="261">
        <f>IF('[2]Tasa de Falla'!HZ39="","",'[2]Tasa de Falla'!HZ39)</f>
      </c>
      <c r="L40" s="261">
        <f>IF('[2]Tasa de Falla'!IA39="","",'[2]Tasa de Falla'!IA39)</f>
      </c>
      <c r="M40" s="261">
        <f>IF('[2]Tasa de Falla'!IB39="","",'[2]Tasa de Falla'!IB39)</f>
      </c>
      <c r="N40" s="261">
        <f>IF('[2]Tasa de Falla'!IC39="","",'[2]Tasa de Falla'!IC39)</f>
      </c>
      <c r="O40" s="261">
        <f>IF('[2]Tasa de Falla'!ID39="","",'[2]Tasa de Falla'!ID39)</f>
      </c>
      <c r="P40" s="261">
        <f>IF('[2]Tasa de Falla'!IE39="","",'[2]Tasa de Falla'!IE39)</f>
      </c>
      <c r="Q40" s="261">
        <f>IF('[2]Tasa de Falla'!IF39="","",'[2]Tasa de Falla'!IF39)</f>
      </c>
      <c r="R40" s="261">
        <f>IF('[2]Tasa de Falla'!IG39="","",'[2]Tasa de Falla'!IG39)</f>
      </c>
      <c r="S40" s="259"/>
      <c r="T40" s="242"/>
    </row>
    <row r="41" spans="2:20" ht="15" customHeight="1">
      <c r="B41" s="237"/>
      <c r="C41" s="262">
        <f>IF('[2]Tasa de Falla'!C40="","",'[2]Tasa de Falla'!C40)</f>
        <v>28</v>
      </c>
      <c r="D41" s="262" t="str">
        <f>IF('[2]Tasa de Falla'!D40="","",'[2]Tasa de Falla'!D40)</f>
        <v>PLANTA ALUMINIO APPA - PUERTO MADRYN 3</v>
      </c>
      <c r="E41" s="262">
        <f>IF('[2]Tasa de Falla'!E40="","",'[2]Tasa de Falla'!E40)</f>
        <v>330</v>
      </c>
      <c r="F41" s="262">
        <f>IF('[2]Tasa de Falla'!F40="","",'[2]Tasa de Falla'!F40)</f>
        <v>4.9</v>
      </c>
      <c r="G41" s="263">
        <f>IF('[2]Tasa de Falla'!HV40="","",'[2]Tasa de Falla'!HV40)</f>
      </c>
      <c r="H41" s="263">
        <f>IF('[2]Tasa de Falla'!HW40="","",'[2]Tasa de Falla'!HW40)</f>
      </c>
      <c r="I41" s="263">
        <f>IF('[2]Tasa de Falla'!HX40="","",'[2]Tasa de Falla'!HX40)</f>
      </c>
      <c r="J41" s="263">
        <f>IF('[2]Tasa de Falla'!HY40="","",'[2]Tasa de Falla'!HY40)</f>
      </c>
      <c r="K41" s="263">
        <f>IF('[2]Tasa de Falla'!HZ40="","",'[2]Tasa de Falla'!HZ40)</f>
      </c>
      <c r="L41" s="263">
        <f>IF('[2]Tasa de Falla'!IA40="","",'[2]Tasa de Falla'!IA40)</f>
      </c>
      <c r="M41" s="263">
        <f>IF('[2]Tasa de Falla'!IB40="","",'[2]Tasa de Falla'!IB40)</f>
      </c>
      <c r="N41" s="263">
        <f>IF('[2]Tasa de Falla'!IC40="","",'[2]Tasa de Falla'!IC40)</f>
      </c>
      <c r="O41" s="263">
        <f>IF('[2]Tasa de Falla'!ID40="","",'[2]Tasa de Falla'!ID40)</f>
      </c>
      <c r="P41" s="263">
        <f>IF('[2]Tasa de Falla'!IE40="","",'[2]Tasa de Falla'!IE40)</f>
      </c>
      <c r="Q41" s="263">
        <f>IF('[2]Tasa de Falla'!IF40="","",'[2]Tasa de Falla'!IF40)</f>
      </c>
      <c r="R41" s="263">
        <f>IF('[2]Tasa de Falla'!IG40="","",'[2]Tasa de Falla'!IG40)</f>
      </c>
      <c r="S41" s="259"/>
      <c r="T41" s="242"/>
    </row>
    <row r="42" spans="2:20" ht="18" customHeight="1">
      <c r="B42" s="237"/>
      <c r="C42" s="260">
        <f>IF('[2]Tasa de Falla'!C41="","",'[2]Tasa de Falla'!C41)</f>
        <v>30</v>
      </c>
      <c r="D42" s="260" t="str">
        <f>IF('[2]Tasa de Falla'!D41="","",'[2]Tasa de Falla'!D41)</f>
        <v>TRELEW - RAWSON</v>
      </c>
      <c r="E42" s="260">
        <f>IF('[2]Tasa de Falla'!E41="","",'[2]Tasa de Falla'!E41)</f>
        <v>132</v>
      </c>
      <c r="F42" s="260">
        <f>IF('[2]Tasa de Falla'!F41="","",'[2]Tasa de Falla'!F41)</f>
        <v>21.8</v>
      </c>
      <c r="G42" s="261">
        <f>IF('[2]Tasa de Falla'!HV41="","",'[2]Tasa de Falla'!HV41)</f>
      </c>
      <c r="H42" s="261">
        <f>IF('[2]Tasa de Falla'!HW41="","",'[2]Tasa de Falla'!HW41)</f>
      </c>
      <c r="I42" s="261">
        <f>IF('[2]Tasa de Falla'!HX41="","",'[2]Tasa de Falla'!HX41)</f>
      </c>
      <c r="J42" s="261">
        <f>IF('[2]Tasa de Falla'!HY41="","",'[2]Tasa de Falla'!HY41)</f>
      </c>
      <c r="K42" s="261">
        <f>IF('[2]Tasa de Falla'!HZ41="","",'[2]Tasa de Falla'!HZ41)</f>
      </c>
      <c r="L42" s="261">
        <f>IF('[2]Tasa de Falla'!IA41="","",'[2]Tasa de Falla'!IA41)</f>
      </c>
      <c r="M42" s="261">
        <f>IF('[2]Tasa de Falla'!IB41="","",'[2]Tasa de Falla'!IB41)</f>
        <v>1</v>
      </c>
      <c r="N42" s="261">
        <f>IF('[2]Tasa de Falla'!IC41="","",'[2]Tasa de Falla'!IC41)</f>
      </c>
      <c r="O42" s="261">
        <f>IF('[2]Tasa de Falla'!ID41="","",'[2]Tasa de Falla'!ID41)</f>
      </c>
      <c r="P42" s="261">
        <f>IF('[2]Tasa de Falla'!IE41="","",'[2]Tasa de Falla'!IE41)</f>
      </c>
      <c r="Q42" s="261">
        <f>IF('[2]Tasa de Falla'!IF41="","",'[2]Tasa de Falla'!IF41)</f>
        <v>2</v>
      </c>
      <c r="R42" s="261">
        <f>IF('[2]Tasa de Falla'!IG41="","",'[2]Tasa de Falla'!IG41)</f>
        <v>1</v>
      </c>
      <c r="S42" s="259"/>
      <c r="T42" s="242"/>
    </row>
    <row r="43" spans="2:20" ht="15" customHeight="1">
      <c r="B43" s="237"/>
      <c r="C43" s="262">
        <f>IF('[2]Tasa de Falla'!C42="","",'[2]Tasa de Falla'!C42)</f>
        <v>37</v>
      </c>
      <c r="D43" s="262" t="str">
        <f>IF('[2]Tasa de Falla'!D42="","",'[2]Tasa de Falla'!D42)</f>
        <v>PICO TRUNCADO 1 - SANTA CRUZ NORTE     1</v>
      </c>
      <c r="E43" s="262">
        <f>IF('[2]Tasa de Falla'!E42="","",'[2]Tasa de Falla'!E42)</f>
        <v>132</v>
      </c>
      <c r="F43" s="262">
        <f>IF('[2]Tasa de Falla'!F42="","",'[2]Tasa de Falla'!F42)</f>
        <v>2.5</v>
      </c>
      <c r="G43" s="263">
        <f>IF('[2]Tasa de Falla'!HV42="","",'[2]Tasa de Falla'!HV42)</f>
      </c>
      <c r="H43" s="263">
        <f>IF('[2]Tasa de Falla'!HW42="","",'[2]Tasa de Falla'!HW42)</f>
      </c>
      <c r="I43" s="263">
        <f>IF('[2]Tasa de Falla'!HX42="","",'[2]Tasa de Falla'!HX42)</f>
      </c>
      <c r="J43" s="263">
        <f>IF('[2]Tasa de Falla'!HY42="","",'[2]Tasa de Falla'!HY42)</f>
      </c>
      <c r="K43" s="263">
        <f>IF('[2]Tasa de Falla'!HZ42="","",'[2]Tasa de Falla'!HZ42)</f>
      </c>
      <c r="L43" s="263">
        <f>IF('[2]Tasa de Falla'!IA42="","",'[2]Tasa de Falla'!IA42)</f>
      </c>
      <c r="M43" s="263">
        <f>IF('[2]Tasa de Falla'!IB42="","",'[2]Tasa de Falla'!IB42)</f>
      </c>
      <c r="N43" s="263">
        <f>IF('[2]Tasa de Falla'!IC42="","",'[2]Tasa de Falla'!IC42)</f>
      </c>
      <c r="O43" s="263">
        <f>IF('[2]Tasa de Falla'!ID42="","",'[2]Tasa de Falla'!ID42)</f>
      </c>
      <c r="P43" s="263">
        <f>IF('[2]Tasa de Falla'!IE42="","",'[2]Tasa de Falla'!IE42)</f>
      </c>
      <c r="Q43" s="263">
        <f>IF('[2]Tasa de Falla'!IF42="","",'[2]Tasa de Falla'!IF42)</f>
      </c>
      <c r="R43" s="263">
        <f>IF('[2]Tasa de Falla'!IG42="","",'[2]Tasa de Falla'!IG42)</f>
      </c>
      <c r="S43" s="259"/>
      <c r="T43" s="242"/>
    </row>
    <row r="44" spans="2:20" ht="18" customHeight="1">
      <c r="B44" s="237"/>
      <c r="C44" s="260">
        <f>IF('[2]Tasa de Falla'!C43="","",'[2]Tasa de Falla'!C43)</f>
        <v>38</v>
      </c>
      <c r="D44" s="260" t="str">
        <f>IF('[2]Tasa de Falla'!D43="","",'[2]Tasa de Falla'!D43)</f>
        <v>PICO TRUNCADO 1 - SANTA CRUZ NORTE     2</v>
      </c>
      <c r="E44" s="260">
        <f>IF('[2]Tasa de Falla'!E43="","",'[2]Tasa de Falla'!E43)</f>
        <v>132</v>
      </c>
      <c r="F44" s="260">
        <f>IF('[2]Tasa de Falla'!F43="","",'[2]Tasa de Falla'!F43)</f>
        <v>2.5</v>
      </c>
      <c r="G44" s="261">
        <f>IF('[2]Tasa de Falla'!HV43="","",'[2]Tasa de Falla'!HV43)</f>
      </c>
      <c r="H44" s="261">
        <f>IF('[2]Tasa de Falla'!HW43="","",'[2]Tasa de Falla'!HW43)</f>
      </c>
      <c r="I44" s="261">
        <f>IF('[2]Tasa de Falla'!HX43="","",'[2]Tasa de Falla'!HX43)</f>
      </c>
      <c r="J44" s="261">
        <f>IF('[2]Tasa de Falla'!HY43="","",'[2]Tasa de Falla'!HY43)</f>
      </c>
      <c r="K44" s="261">
        <f>IF('[2]Tasa de Falla'!HZ43="","",'[2]Tasa de Falla'!HZ43)</f>
      </c>
      <c r="L44" s="261">
        <f>IF('[2]Tasa de Falla'!IA43="","",'[2]Tasa de Falla'!IA43)</f>
      </c>
      <c r="M44" s="261">
        <f>IF('[2]Tasa de Falla'!IB43="","",'[2]Tasa de Falla'!IB43)</f>
      </c>
      <c r="N44" s="261">
        <f>IF('[2]Tasa de Falla'!IC43="","",'[2]Tasa de Falla'!IC43)</f>
      </c>
      <c r="O44" s="261">
        <f>IF('[2]Tasa de Falla'!ID43="","",'[2]Tasa de Falla'!ID43)</f>
      </c>
      <c r="P44" s="261">
        <f>IF('[2]Tasa de Falla'!IE43="","",'[2]Tasa de Falla'!IE43)</f>
      </c>
      <c r="Q44" s="261">
        <f>IF('[2]Tasa de Falla'!IF43="","",'[2]Tasa de Falla'!IF43)</f>
      </c>
      <c r="R44" s="261">
        <f>IF('[2]Tasa de Falla'!IG43="","",'[2]Tasa de Falla'!IG43)</f>
      </c>
      <c r="S44" s="259"/>
      <c r="T44" s="242"/>
    </row>
    <row r="45" spans="2:20" ht="15" customHeight="1">
      <c r="B45" s="237"/>
      <c r="C45" s="262">
        <f>IF('[2]Tasa de Falla'!C44="","",'[2]Tasa de Falla'!C44)</f>
        <v>39</v>
      </c>
      <c r="D45" s="262" t="str">
        <f>IF('[2]Tasa de Falla'!D44="","",'[2]Tasa de Falla'!D44)</f>
        <v>LAS HERAS - SANTA CRUZ NORTE</v>
      </c>
      <c r="E45" s="262">
        <f>IF('[2]Tasa de Falla'!E44="","",'[2]Tasa de Falla'!E44)</f>
        <v>132</v>
      </c>
      <c r="F45" s="262">
        <f>IF('[2]Tasa de Falla'!F44="","",'[2]Tasa de Falla'!F44)</f>
        <v>80</v>
      </c>
      <c r="G45" s="263">
        <f>IF('[2]Tasa de Falla'!HV44="","",'[2]Tasa de Falla'!HV44)</f>
      </c>
      <c r="H45" s="263">
        <f>IF('[2]Tasa de Falla'!HW44="","",'[2]Tasa de Falla'!HW44)</f>
      </c>
      <c r="I45" s="263">
        <f>IF('[2]Tasa de Falla'!HX44="","",'[2]Tasa de Falla'!HX44)</f>
      </c>
      <c r="J45" s="263">
        <f>IF('[2]Tasa de Falla'!HY44="","",'[2]Tasa de Falla'!HY44)</f>
      </c>
      <c r="K45" s="263">
        <f>IF('[2]Tasa de Falla'!HZ44="","",'[2]Tasa de Falla'!HZ44)</f>
      </c>
      <c r="L45" s="263">
        <f>IF('[2]Tasa de Falla'!IA44="","",'[2]Tasa de Falla'!IA44)</f>
      </c>
      <c r="M45" s="263">
        <f>IF('[2]Tasa de Falla'!IB44="","",'[2]Tasa de Falla'!IB44)</f>
      </c>
      <c r="N45" s="263">
        <f>IF('[2]Tasa de Falla'!IC44="","",'[2]Tasa de Falla'!IC44)</f>
      </c>
      <c r="O45" s="263">
        <f>IF('[2]Tasa de Falla'!ID44="","",'[2]Tasa de Falla'!ID44)</f>
      </c>
      <c r="P45" s="263">
        <f>IF('[2]Tasa de Falla'!IE44="","",'[2]Tasa de Falla'!IE44)</f>
      </c>
      <c r="Q45" s="263">
        <f>IF('[2]Tasa de Falla'!IF44="","",'[2]Tasa de Falla'!IF44)</f>
      </c>
      <c r="R45" s="263">
        <f>IF('[2]Tasa de Falla'!IG44="","",'[2]Tasa de Falla'!IG44)</f>
      </c>
      <c r="S45" s="259"/>
      <c r="T45" s="242"/>
    </row>
    <row r="46" spans="2:20" ht="15" customHeight="1">
      <c r="B46" s="237"/>
      <c r="C46" s="260">
        <f>IF('[2]Tasa de Falla'!C45="","",'[2]Tasa de Falla'!C45)</f>
        <v>40</v>
      </c>
      <c r="D46" s="260" t="str">
        <f>IF('[2]Tasa de Falla'!D45="","",'[2]Tasa de Falla'!D45)</f>
        <v>RAWSON-RAWSONG1 </v>
      </c>
      <c r="E46" s="260">
        <f>IF('[2]Tasa de Falla'!E45="","",'[2]Tasa de Falla'!E45)</f>
        <v>132</v>
      </c>
      <c r="F46" s="260">
        <f>IF('[2]Tasa de Falla'!F45="","",'[2]Tasa de Falla'!F45)</f>
        <v>7.2</v>
      </c>
      <c r="G46" s="261">
        <f>IF('[2]Tasa de Falla'!HV45="","",'[2]Tasa de Falla'!HV45)</f>
      </c>
      <c r="H46" s="261">
        <f>IF('[2]Tasa de Falla'!HW45="","",'[2]Tasa de Falla'!HW45)</f>
      </c>
      <c r="I46" s="261">
        <f>IF('[2]Tasa de Falla'!HX45="","",'[2]Tasa de Falla'!HX45)</f>
      </c>
      <c r="J46" s="261">
        <f>IF('[2]Tasa de Falla'!HY45="","",'[2]Tasa de Falla'!HY45)</f>
      </c>
      <c r="K46" s="261">
        <f>IF('[2]Tasa de Falla'!HZ45="","",'[2]Tasa de Falla'!HZ45)</f>
      </c>
      <c r="L46" s="261">
        <f>IF('[2]Tasa de Falla'!IA45="","",'[2]Tasa de Falla'!IA45)</f>
      </c>
      <c r="M46" s="261">
        <f>IF('[2]Tasa de Falla'!IB45="","",'[2]Tasa de Falla'!IB45)</f>
      </c>
      <c r="N46" s="261">
        <f>IF('[2]Tasa de Falla'!IC45="","",'[2]Tasa de Falla'!IC45)</f>
      </c>
      <c r="O46" s="261">
        <f>IF('[2]Tasa de Falla'!ID45="","",'[2]Tasa de Falla'!ID45)</f>
      </c>
      <c r="P46" s="261">
        <f>IF('[2]Tasa de Falla'!IE45="","",'[2]Tasa de Falla'!IE45)</f>
      </c>
      <c r="Q46" s="261">
        <f>IF('[2]Tasa de Falla'!IF45="","",'[2]Tasa de Falla'!IF45)</f>
      </c>
      <c r="R46" s="261">
        <f>IF('[2]Tasa de Falla'!IG45="","",'[2]Tasa de Falla'!IG45)</f>
      </c>
      <c r="S46" s="259"/>
      <c r="T46" s="242"/>
    </row>
    <row r="47" spans="2:20" ht="15" customHeight="1">
      <c r="B47" s="237"/>
      <c r="C47" s="260">
        <f>IF('[2]Tasa de Falla'!C46="","",'[2]Tasa de Falla'!C46)</f>
      </c>
      <c r="D47" s="260">
        <f>IF('[2]Tasa de Falla'!D46="","",'[2]Tasa de Falla'!D46)</f>
      </c>
      <c r="E47" s="260">
        <f>IF('[2]Tasa de Falla'!E46="","",'[2]Tasa de Falla'!E46)</f>
      </c>
      <c r="F47" s="260">
        <f>IF('[2]Tasa de Falla'!F46="","",'[2]Tasa de Falla'!F46)</f>
      </c>
      <c r="G47" s="261">
        <f>IF('[2]Tasa de Falla'!HV46="","",'[2]Tasa de Falla'!HV46)</f>
      </c>
      <c r="H47" s="261">
        <f>IF('[2]Tasa de Falla'!HW46="","",'[2]Tasa de Falla'!HW46)</f>
      </c>
      <c r="I47" s="261">
        <f>IF('[2]Tasa de Falla'!HX46="","",'[2]Tasa de Falla'!HX46)</f>
      </c>
      <c r="J47" s="261">
        <f>IF('[2]Tasa de Falla'!HY46="","",'[2]Tasa de Falla'!HY46)</f>
      </c>
      <c r="K47" s="261">
        <f>IF('[2]Tasa de Falla'!HZ46="","",'[2]Tasa de Falla'!HZ46)</f>
      </c>
      <c r="L47" s="261">
        <f>IF('[2]Tasa de Falla'!IA46="","",'[2]Tasa de Falla'!IA46)</f>
      </c>
      <c r="M47" s="261">
        <f>IF('[2]Tasa de Falla'!IB46="","",'[2]Tasa de Falla'!IB46)</f>
      </c>
      <c r="N47" s="261">
        <f>IF('[2]Tasa de Falla'!IC46="","",'[2]Tasa de Falla'!IC46)</f>
      </c>
      <c r="O47" s="261">
        <f>IF('[2]Tasa de Falla'!ID46="","",'[2]Tasa de Falla'!ID46)</f>
      </c>
      <c r="P47" s="261">
        <f>IF('[2]Tasa de Falla'!IE46="","",'[2]Tasa de Falla'!IE46)</f>
      </c>
      <c r="Q47" s="261">
        <f>IF('[2]Tasa de Falla'!IF46="","",'[2]Tasa de Falla'!IF46)</f>
      </c>
      <c r="R47" s="261">
        <f>IF('[2]Tasa de Falla'!IG46="","",'[2]Tasa de Falla'!IG46)</f>
      </c>
      <c r="S47" s="259"/>
      <c r="T47" s="242"/>
    </row>
    <row r="48" spans="2:20" ht="15" customHeight="1">
      <c r="B48" s="237"/>
      <c r="C48" s="262">
        <f>IF('[2]Tasa de Falla'!C47="","",'[2]Tasa de Falla'!C47)</f>
        <v>19</v>
      </c>
      <c r="D48" s="262" t="str">
        <f>IF('[2]Tasa de Falla'!D47="","",'[2]Tasa de Falla'!D47)</f>
        <v>PUNTA COLORADA - SIERRA GRANDE</v>
      </c>
      <c r="E48" s="262">
        <f>IF('[2]Tasa de Falla'!E47="","",'[2]Tasa de Falla'!E47)</f>
        <v>132</v>
      </c>
      <c r="F48" s="262">
        <f>IF('[2]Tasa de Falla'!F47="","",'[2]Tasa de Falla'!F47)</f>
        <v>31</v>
      </c>
      <c r="G48" s="263">
        <f>IF('[2]Tasa de Falla'!HV47="","",'[2]Tasa de Falla'!HV47)</f>
      </c>
      <c r="H48" s="263">
        <f>IF('[2]Tasa de Falla'!HW47="","",'[2]Tasa de Falla'!HW47)</f>
      </c>
      <c r="I48" s="263">
        <f>IF('[2]Tasa de Falla'!HX47="","",'[2]Tasa de Falla'!HX47)</f>
      </c>
      <c r="J48" s="263">
        <f>IF('[2]Tasa de Falla'!HY47="","",'[2]Tasa de Falla'!HY47)</f>
      </c>
      <c r="K48" s="263">
        <f>IF('[2]Tasa de Falla'!HZ47="","",'[2]Tasa de Falla'!HZ47)</f>
      </c>
      <c r="L48" s="263">
        <f>IF('[2]Tasa de Falla'!IA47="","",'[2]Tasa de Falla'!IA47)</f>
      </c>
      <c r="M48" s="263">
        <f>IF('[2]Tasa de Falla'!IB47="","",'[2]Tasa de Falla'!IB47)</f>
        <v>1</v>
      </c>
      <c r="N48" s="263">
        <f>IF('[2]Tasa de Falla'!IC47="","",'[2]Tasa de Falla'!IC47)</f>
      </c>
      <c r="O48" s="263">
        <f>IF('[2]Tasa de Falla'!ID47="","",'[2]Tasa de Falla'!ID47)</f>
        <v>1</v>
      </c>
      <c r="P48" s="263">
        <f>IF('[2]Tasa de Falla'!IE47="","",'[2]Tasa de Falla'!IE47)</f>
      </c>
      <c r="Q48" s="263">
        <f>IF('[2]Tasa de Falla'!IF47="","",'[2]Tasa de Falla'!IF47)</f>
      </c>
      <c r="R48" s="263">
        <f>IF('[2]Tasa de Falla'!IG47="","",'[2]Tasa de Falla'!IG47)</f>
      </c>
      <c r="S48" s="259"/>
      <c r="T48" s="242"/>
    </row>
    <row r="49" spans="2:20" ht="18" customHeight="1">
      <c r="B49" s="237"/>
      <c r="C49" s="260">
        <f>IF('[2]Tasa de Falla'!C48="","",'[2]Tasa de Falla'!C48)</f>
        <v>20</v>
      </c>
      <c r="D49" s="260" t="str">
        <f>IF('[2]Tasa de Falla'!D48="","",'[2]Tasa de Falla'!D48)</f>
        <v>CARMEN DE PATAGONES - VIEDMA</v>
      </c>
      <c r="E49" s="260">
        <f>IF('[2]Tasa de Falla'!E48="","",'[2]Tasa de Falla'!E48)</f>
        <v>132</v>
      </c>
      <c r="F49" s="260">
        <f>IF('[2]Tasa de Falla'!F48="","",'[2]Tasa de Falla'!F48)</f>
        <v>7</v>
      </c>
      <c r="G49" s="261" t="str">
        <f>IF('[2]Tasa de Falla'!HV48="","",'[2]Tasa de Falla'!HV48)</f>
        <v>XXXX</v>
      </c>
      <c r="H49" s="261" t="str">
        <f>IF('[2]Tasa de Falla'!HW48="","",'[2]Tasa de Falla'!HW48)</f>
        <v>XXXX</v>
      </c>
      <c r="I49" s="261" t="str">
        <f>IF('[2]Tasa de Falla'!HX48="","",'[2]Tasa de Falla'!HX48)</f>
        <v>XXXX</v>
      </c>
      <c r="J49" s="261" t="str">
        <f>IF('[2]Tasa de Falla'!HY48="","",'[2]Tasa de Falla'!HY48)</f>
        <v>XXXX</v>
      </c>
      <c r="K49" s="261" t="str">
        <f>IF('[2]Tasa de Falla'!HZ48="","",'[2]Tasa de Falla'!HZ48)</f>
        <v>XXXX</v>
      </c>
      <c r="L49" s="261" t="str">
        <f>IF('[2]Tasa de Falla'!IA48="","",'[2]Tasa de Falla'!IA48)</f>
        <v>XXXX</v>
      </c>
      <c r="M49" s="261" t="str">
        <f>IF('[2]Tasa de Falla'!IB48="","",'[2]Tasa de Falla'!IB48)</f>
        <v>XXXX</v>
      </c>
      <c r="N49" s="261" t="str">
        <f>IF('[2]Tasa de Falla'!IC48="","",'[2]Tasa de Falla'!IC48)</f>
        <v>XXXX</v>
      </c>
      <c r="O49" s="261" t="str">
        <f>IF('[2]Tasa de Falla'!ID48="","",'[2]Tasa de Falla'!ID48)</f>
        <v>XXXX</v>
      </c>
      <c r="P49" s="261" t="str">
        <f>IF('[2]Tasa de Falla'!IE48="","",'[2]Tasa de Falla'!IE48)</f>
        <v>XXXX</v>
      </c>
      <c r="Q49" s="261" t="str">
        <f>IF('[2]Tasa de Falla'!IF48="","",'[2]Tasa de Falla'!IF48)</f>
        <v>XXXX</v>
      </c>
      <c r="R49" s="261" t="str">
        <f>IF('[2]Tasa de Falla'!IG48="","",'[2]Tasa de Falla'!IG48)</f>
        <v>XXXX</v>
      </c>
      <c r="S49" s="259"/>
      <c r="T49" s="242"/>
    </row>
    <row r="50" spans="2:20" ht="15" customHeight="1">
      <c r="B50" s="237"/>
      <c r="C50" s="262">
        <f>IF('[2]Tasa de Falla'!C49="","",'[2]Tasa de Falla'!C49)</f>
      </c>
      <c r="D50" s="262" t="str">
        <f>IF('[2]Tasa de Falla'!D49="","",'[2]Tasa de Falla'!D49)</f>
        <v>CARMEN DE PATAGONES - VIEDMA</v>
      </c>
      <c r="E50" s="262">
        <f>IF('[2]Tasa de Falla'!E49="","",'[2]Tasa de Falla'!E49)</f>
        <v>132</v>
      </c>
      <c r="F50" s="262">
        <f>IF('[2]Tasa de Falla'!F49="","",'[2]Tasa de Falla'!F49)</f>
        <v>4.4</v>
      </c>
      <c r="G50" s="263">
        <f>IF('[2]Tasa de Falla'!HV49="","",'[2]Tasa de Falla'!HV49)</f>
      </c>
      <c r="H50" s="263">
        <f>IF('[2]Tasa de Falla'!HW49="","",'[2]Tasa de Falla'!HW49)</f>
      </c>
      <c r="I50" s="263">
        <f>IF('[2]Tasa de Falla'!HX49="","",'[2]Tasa de Falla'!HX49)</f>
      </c>
      <c r="J50" s="263">
        <f>IF('[2]Tasa de Falla'!HY49="","",'[2]Tasa de Falla'!HY49)</f>
      </c>
      <c r="K50" s="263">
        <f>IF('[2]Tasa de Falla'!HZ49="","",'[2]Tasa de Falla'!HZ49)</f>
      </c>
      <c r="L50" s="263">
        <f>IF('[2]Tasa de Falla'!IA49="","",'[2]Tasa de Falla'!IA49)</f>
      </c>
      <c r="M50" s="263">
        <f>IF('[2]Tasa de Falla'!IB49="","",'[2]Tasa de Falla'!IB49)</f>
        <v>1</v>
      </c>
      <c r="N50" s="263">
        <f>IF('[2]Tasa de Falla'!IC49="","",'[2]Tasa de Falla'!IC49)</f>
      </c>
      <c r="O50" s="263">
        <f>IF('[2]Tasa de Falla'!ID49="","",'[2]Tasa de Falla'!ID49)</f>
      </c>
      <c r="P50" s="263">
        <f>IF('[2]Tasa de Falla'!IE49="","",'[2]Tasa de Falla'!IE49)</f>
      </c>
      <c r="Q50" s="263">
        <f>IF('[2]Tasa de Falla'!IF49="","",'[2]Tasa de Falla'!IF49)</f>
      </c>
      <c r="R50" s="263">
        <f>IF('[2]Tasa de Falla'!IG49="","",'[2]Tasa de Falla'!IG49)</f>
      </c>
      <c r="S50" s="259"/>
      <c r="T50" s="242"/>
    </row>
    <row r="51" spans="2:20" ht="18" customHeight="1">
      <c r="B51" s="237"/>
      <c r="C51" s="260">
        <f>IF('[2]Tasa de Falla'!C50="","",'[2]Tasa de Falla'!C50)</f>
        <v>21</v>
      </c>
      <c r="D51" s="260" t="str">
        <f>IF('[2]Tasa de Falla'!D50="","",'[2]Tasa de Falla'!D50)</f>
        <v>SAN ANTONIO OESTE - SIERRA GRANDE</v>
      </c>
      <c r="E51" s="260">
        <f>IF('[2]Tasa de Falla'!E50="","",'[2]Tasa de Falla'!E50)</f>
        <v>132</v>
      </c>
      <c r="F51" s="260">
        <f>IF('[2]Tasa de Falla'!F50="","",'[2]Tasa de Falla'!F50)</f>
        <v>110.3</v>
      </c>
      <c r="G51" s="261">
        <f>IF('[2]Tasa de Falla'!HV50="","",'[2]Tasa de Falla'!HV50)</f>
      </c>
      <c r="H51" s="261">
        <f>IF('[2]Tasa de Falla'!HW50="","",'[2]Tasa de Falla'!HW50)</f>
      </c>
      <c r="I51" s="261">
        <f>IF('[2]Tasa de Falla'!HX50="","",'[2]Tasa de Falla'!HX50)</f>
      </c>
      <c r="J51" s="261">
        <f>IF('[2]Tasa de Falla'!HY50="","",'[2]Tasa de Falla'!HY50)</f>
      </c>
      <c r="K51" s="261">
        <f>IF('[2]Tasa de Falla'!HZ50="","",'[2]Tasa de Falla'!HZ50)</f>
      </c>
      <c r="L51" s="261">
        <f>IF('[2]Tasa de Falla'!IA50="","",'[2]Tasa de Falla'!IA50)</f>
        <v>1</v>
      </c>
      <c r="M51" s="261">
        <f>IF('[2]Tasa de Falla'!IB50="","",'[2]Tasa de Falla'!IB50)</f>
      </c>
      <c r="N51" s="261">
        <f>IF('[2]Tasa de Falla'!IC50="","",'[2]Tasa de Falla'!IC50)</f>
      </c>
      <c r="O51" s="261">
        <f>IF('[2]Tasa de Falla'!ID50="","",'[2]Tasa de Falla'!ID50)</f>
      </c>
      <c r="P51" s="261">
        <f>IF('[2]Tasa de Falla'!IE50="","",'[2]Tasa de Falla'!IE50)</f>
      </c>
      <c r="Q51" s="261">
        <f>IF('[2]Tasa de Falla'!IF50="","",'[2]Tasa de Falla'!IF50)</f>
        <v>1</v>
      </c>
      <c r="R51" s="261">
        <f>IF('[2]Tasa de Falla'!IG50="","",'[2]Tasa de Falla'!IG50)</f>
      </c>
      <c r="S51" s="259"/>
      <c r="T51" s="242"/>
    </row>
    <row r="52" spans="2:20" ht="15" customHeight="1">
      <c r="B52" s="237"/>
      <c r="C52" s="262">
        <f>IF('[2]Tasa de Falla'!C51="","",'[2]Tasa de Falla'!C51)</f>
        <v>22</v>
      </c>
      <c r="D52" s="262" t="str">
        <f>IF('[2]Tasa de Falla'!D51="","",'[2]Tasa de Falla'!D51)</f>
        <v>SAN ANTONIO OESTE -VIEDMA-SAN ANTONIO ESTE</v>
      </c>
      <c r="E52" s="262">
        <f>IF('[2]Tasa de Falla'!E51="","",'[2]Tasa de Falla'!E51)</f>
        <v>132</v>
      </c>
      <c r="F52" s="262">
        <f>IF('[2]Tasa de Falla'!F51="","",'[2]Tasa de Falla'!F51)</f>
        <v>185.6</v>
      </c>
      <c r="G52" s="263">
        <f>IF('[2]Tasa de Falla'!HV51="","",'[2]Tasa de Falla'!HV51)</f>
      </c>
      <c r="H52" s="263">
        <f>IF('[2]Tasa de Falla'!HW51="","",'[2]Tasa de Falla'!HW51)</f>
      </c>
      <c r="I52" s="263">
        <f>IF('[2]Tasa de Falla'!HX51="","",'[2]Tasa de Falla'!HX51)</f>
      </c>
      <c r="J52" s="263">
        <f>IF('[2]Tasa de Falla'!HY51="","",'[2]Tasa de Falla'!HY51)</f>
      </c>
      <c r="K52" s="263">
        <f>IF('[2]Tasa de Falla'!HZ51="","",'[2]Tasa de Falla'!HZ51)</f>
      </c>
      <c r="L52" s="263">
        <f>IF('[2]Tasa de Falla'!IA51="","",'[2]Tasa de Falla'!IA51)</f>
      </c>
      <c r="M52" s="263">
        <f>IF('[2]Tasa de Falla'!IB51="","",'[2]Tasa de Falla'!IB51)</f>
        <v>1</v>
      </c>
      <c r="N52" s="263">
        <f>IF('[2]Tasa de Falla'!IC51="","",'[2]Tasa de Falla'!IC51)</f>
      </c>
      <c r="O52" s="263">
        <f>IF('[2]Tasa de Falla'!ID51="","",'[2]Tasa de Falla'!ID51)</f>
        <v>2</v>
      </c>
      <c r="P52" s="263">
        <f>IF('[2]Tasa de Falla'!IE51="","",'[2]Tasa de Falla'!IE51)</f>
        <v>4</v>
      </c>
      <c r="Q52" s="263">
        <f>IF('[2]Tasa de Falla'!IF51="","",'[2]Tasa de Falla'!IF51)</f>
        <v>3</v>
      </c>
      <c r="R52" s="263">
        <f>IF('[2]Tasa de Falla'!IG51="","",'[2]Tasa de Falla'!IG51)</f>
      </c>
      <c r="S52" s="259"/>
      <c r="T52" s="242"/>
    </row>
    <row r="53" spans="2:20" ht="18" customHeight="1">
      <c r="B53" s="237"/>
      <c r="C53" s="260">
        <f>IF('[2]Tasa de Falla'!C52="","",'[2]Tasa de Falla'!C52)</f>
        <v>32</v>
      </c>
      <c r="D53" s="260" t="str">
        <f>IF('[2]Tasa de Falla'!D52="","",'[2]Tasa de Falla'!D52)</f>
        <v>SAN ANTONIO ESTE - VIEDMA</v>
      </c>
      <c r="E53" s="260">
        <f>IF('[2]Tasa de Falla'!E52="","",'[2]Tasa de Falla'!E52)</f>
        <v>132</v>
      </c>
      <c r="F53" s="260">
        <f>IF('[2]Tasa de Falla'!F52="","",'[2]Tasa de Falla'!F52)</f>
        <v>162.6</v>
      </c>
      <c r="G53" s="261" t="str">
        <f>IF('[2]Tasa de Falla'!HV52="","",'[2]Tasa de Falla'!HV52)</f>
        <v>XXXX</v>
      </c>
      <c r="H53" s="261" t="str">
        <f>IF('[2]Tasa de Falla'!HW52="","",'[2]Tasa de Falla'!HW52)</f>
        <v>XXXX</v>
      </c>
      <c r="I53" s="261" t="str">
        <f>IF('[2]Tasa de Falla'!HX52="","",'[2]Tasa de Falla'!HX52)</f>
        <v>XXXX</v>
      </c>
      <c r="J53" s="261" t="str">
        <f>IF('[2]Tasa de Falla'!HY52="","",'[2]Tasa de Falla'!HY52)</f>
        <v>XXXX</v>
      </c>
      <c r="K53" s="261" t="str">
        <f>IF('[2]Tasa de Falla'!HZ52="","",'[2]Tasa de Falla'!HZ52)</f>
        <v>XXXX</v>
      </c>
      <c r="L53" s="261" t="str">
        <f>IF('[2]Tasa de Falla'!IA52="","",'[2]Tasa de Falla'!IA52)</f>
        <v>XXXX</v>
      </c>
      <c r="M53" s="261" t="str">
        <f>IF('[2]Tasa de Falla'!IB52="","",'[2]Tasa de Falla'!IB52)</f>
        <v>XXXX</v>
      </c>
      <c r="N53" s="261" t="str">
        <f>IF('[2]Tasa de Falla'!IC52="","",'[2]Tasa de Falla'!IC52)</f>
        <v>XXXX</v>
      </c>
      <c r="O53" s="261" t="str">
        <f>IF('[2]Tasa de Falla'!ID52="","",'[2]Tasa de Falla'!ID52)</f>
        <v>XXXX</v>
      </c>
      <c r="P53" s="261" t="str">
        <f>IF('[2]Tasa de Falla'!IE52="","",'[2]Tasa de Falla'!IE52)</f>
        <v>XXXX</v>
      </c>
      <c r="Q53" s="261" t="str">
        <f>IF('[2]Tasa de Falla'!IF52="","",'[2]Tasa de Falla'!IF52)</f>
        <v>XXXX</v>
      </c>
      <c r="R53" s="261" t="str">
        <f>IF('[2]Tasa de Falla'!IG52="","",'[2]Tasa de Falla'!IG52)</f>
        <v>XXXX</v>
      </c>
      <c r="S53" s="259"/>
      <c r="T53" s="242"/>
    </row>
    <row r="54" spans="2:20" ht="15" customHeight="1">
      <c r="B54" s="237"/>
      <c r="C54" s="262">
        <f>IF('[2]Tasa de Falla'!C53="","",'[2]Tasa de Falla'!C53)</f>
      </c>
      <c r="D54" s="262">
        <f>IF('[2]Tasa de Falla'!D53="","",'[2]Tasa de Falla'!D53)</f>
      </c>
      <c r="E54" s="262">
        <f>IF('[2]Tasa de Falla'!E53="","",'[2]Tasa de Falla'!E53)</f>
      </c>
      <c r="F54" s="262">
        <f>IF('[2]Tasa de Falla'!F53="","",'[2]Tasa de Falla'!F53)</f>
      </c>
      <c r="G54" s="263">
        <f>IF('[2]Tasa de Falla'!HV53="","",'[2]Tasa de Falla'!HV53)</f>
      </c>
      <c r="H54" s="263">
        <f>IF('[2]Tasa de Falla'!HW53="","",'[2]Tasa de Falla'!HW53)</f>
      </c>
      <c r="I54" s="263">
        <f>IF('[2]Tasa de Falla'!HX53="","",'[2]Tasa de Falla'!HX53)</f>
      </c>
      <c r="J54" s="263">
        <f>IF('[2]Tasa de Falla'!HY53="","",'[2]Tasa de Falla'!HY53)</f>
      </c>
      <c r="K54" s="263">
        <f>IF('[2]Tasa de Falla'!HZ53="","",'[2]Tasa de Falla'!HZ53)</f>
      </c>
      <c r="L54" s="263">
        <f>IF('[2]Tasa de Falla'!IA53="","",'[2]Tasa de Falla'!IA53)</f>
      </c>
      <c r="M54" s="263">
        <f>IF('[2]Tasa de Falla'!IB53="","",'[2]Tasa de Falla'!IB53)</f>
      </c>
      <c r="N54" s="263">
        <f>IF('[2]Tasa de Falla'!IC53="","",'[2]Tasa de Falla'!IC53)</f>
      </c>
      <c r="O54" s="263">
        <f>IF('[2]Tasa de Falla'!ID53="","",'[2]Tasa de Falla'!ID53)</f>
      </c>
      <c r="P54" s="263">
        <f>IF('[2]Tasa de Falla'!IE53="","",'[2]Tasa de Falla'!IE53)</f>
      </c>
      <c r="Q54" s="263">
        <f>IF('[2]Tasa de Falla'!IF53="","",'[2]Tasa de Falla'!IF53)</f>
      </c>
      <c r="R54" s="263">
        <f>IF('[2]Tasa de Falla'!IG53="","",'[2]Tasa de Falla'!IG53)</f>
      </c>
      <c r="S54" s="259"/>
      <c r="T54" s="242"/>
    </row>
    <row r="55" spans="2:20" ht="18" customHeight="1">
      <c r="B55" s="237"/>
      <c r="C55" s="260">
        <f>IF('[2]Tasa de Falla'!C54="","",'[2]Tasa de Falla'!C54)</f>
        <v>23</v>
      </c>
      <c r="D55" s="260" t="str">
        <f>IF('[2]Tasa de Falla'!D54="","",'[2]Tasa de Falla'!D54)</f>
        <v>PICO TRUNCADO I - PUERTO DESEADO</v>
      </c>
      <c r="E55" s="260">
        <f>IF('[2]Tasa de Falla'!E54="","",'[2]Tasa de Falla'!E54)</f>
        <v>132</v>
      </c>
      <c r="F55" s="260">
        <f>IF('[2]Tasa de Falla'!F54="","",'[2]Tasa de Falla'!F54)</f>
        <v>209</v>
      </c>
      <c r="G55" s="261" t="str">
        <f>IF('[2]Tasa de Falla'!HV54="","",'[2]Tasa de Falla'!HV54)</f>
        <v>XXXX</v>
      </c>
      <c r="H55" s="261" t="str">
        <f>IF('[2]Tasa de Falla'!HW54="","",'[2]Tasa de Falla'!HW54)</f>
        <v>XXXX</v>
      </c>
      <c r="I55" s="261" t="str">
        <f>IF('[2]Tasa de Falla'!HX54="","",'[2]Tasa de Falla'!HX54)</f>
        <v>XXXX</v>
      </c>
      <c r="J55" s="261" t="str">
        <f>IF('[2]Tasa de Falla'!HY54="","",'[2]Tasa de Falla'!HY54)</f>
        <v>XXXX</v>
      </c>
      <c r="K55" s="261" t="str">
        <f>IF('[2]Tasa de Falla'!HZ54="","",'[2]Tasa de Falla'!HZ54)</f>
        <v>XXXX</v>
      </c>
      <c r="L55" s="261" t="str">
        <f>IF('[2]Tasa de Falla'!IA54="","",'[2]Tasa de Falla'!IA54)</f>
        <v>XXXX</v>
      </c>
      <c r="M55" s="261" t="str">
        <f>IF('[2]Tasa de Falla'!IB54="","",'[2]Tasa de Falla'!IB54)</f>
        <v>XXXX</v>
      </c>
      <c r="N55" s="261" t="str">
        <f>IF('[2]Tasa de Falla'!IC54="","",'[2]Tasa de Falla'!IC54)</f>
        <v>XXXX</v>
      </c>
      <c r="O55" s="261" t="str">
        <f>IF('[2]Tasa de Falla'!ID54="","",'[2]Tasa de Falla'!ID54)</f>
        <v>XXXX</v>
      </c>
      <c r="P55" s="261" t="str">
        <f>IF('[2]Tasa de Falla'!IE54="","",'[2]Tasa de Falla'!IE54)</f>
        <v>XXXX</v>
      </c>
      <c r="Q55" s="261" t="str">
        <f>IF('[2]Tasa de Falla'!IF54="","",'[2]Tasa de Falla'!IF54)</f>
        <v>XXXX</v>
      </c>
      <c r="R55" s="261" t="str">
        <f>IF('[2]Tasa de Falla'!IG54="","",'[2]Tasa de Falla'!IG54)</f>
        <v>XXXX</v>
      </c>
      <c r="S55" s="259"/>
      <c r="T55" s="242"/>
    </row>
    <row r="56" spans="2:20" ht="15" customHeight="1">
      <c r="B56" s="237"/>
      <c r="C56" s="262">
        <f>IF('[2]Tasa de Falla'!C55="","",'[2]Tasa de Falla'!C55)</f>
        <v>35</v>
      </c>
      <c r="D56" s="262" t="str">
        <f>IF('[2]Tasa de Falla'!D55="","",'[2]Tasa de Falla'!D55)</f>
        <v>PICO TRUNCADO I - PTQ C.RIVADAVIA</v>
      </c>
      <c r="E56" s="262">
        <f>IF('[2]Tasa de Falla'!E55="","",'[2]Tasa de Falla'!E55)</f>
        <v>132</v>
      </c>
      <c r="F56" s="262">
        <f>IF('[2]Tasa de Falla'!F55="","",'[2]Tasa de Falla'!F55)</f>
        <v>1.5</v>
      </c>
      <c r="G56" s="263">
        <f>IF('[2]Tasa de Falla'!HV55="","",'[2]Tasa de Falla'!HV55)</f>
      </c>
      <c r="H56" s="263">
        <f>IF('[2]Tasa de Falla'!HW55="","",'[2]Tasa de Falla'!HW55)</f>
      </c>
      <c r="I56" s="263">
        <f>IF('[2]Tasa de Falla'!HX55="","",'[2]Tasa de Falla'!HX55)</f>
      </c>
      <c r="J56" s="263">
        <f>IF('[2]Tasa de Falla'!HY55="","",'[2]Tasa de Falla'!HY55)</f>
      </c>
      <c r="K56" s="263">
        <f>IF('[2]Tasa de Falla'!HZ55="","",'[2]Tasa de Falla'!HZ55)</f>
      </c>
      <c r="L56" s="263">
        <f>IF('[2]Tasa de Falla'!IA55="","",'[2]Tasa de Falla'!IA55)</f>
      </c>
      <c r="M56" s="263">
        <f>IF('[2]Tasa de Falla'!IB55="","",'[2]Tasa de Falla'!IB55)</f>
      </c>
      <c r="N56" s="263">
        <f>IF('[2]Tasa de Falla'!IC55="","",'[2]Tasa de Falla'!IC55)</f>
      </c>
      <c r="O56" s="263">
        <f>IF('[2]Tasa de Falla'!ID55="","",'[2]Tasa de Falla'!ID55)</f>
      </c>
      <c r="P56" s="263">
        <f>IF('[2]Tasa de Falla'!IE55="","",'[2]Tasa de Falla'!IE55)</f>
      </c>
      <c r="Q56" s="263">
        <f>IF('[2]Tasa de Falla'!IF55="","",'[2]Tasa de Falla'!IF55)</f>
      </c>
      <c r="R56" s="263">
        <f>IF('[2]Tasa de Falla'!IG55="","",'[2]Tasa de Falla'!IG55)</f>
      </c>
      <c r="S56" s="259"/>
      <c r="T56" s="242"/>
    </row>
    <row r="57" spans="2:20" ht="18" customHeight="1">
      <c r="B57" s="237"/>
      <c r="C57" s="260">
        <f>IF('[2]Tasa de Falla'!C56="","",'[2]Tasa de Falla'!C56)</f>
        <v>36</v>
      </c>
      <c r="D57" s="260" t="str">
        <f>IF('[2]Tasa de Falla'!D56="","",'[2]Tasa de Falla'!D56)</f>
        <v>PTQ C.RIVADAVIA - P.DESEADO</v>
      </c>
      <c r="E57" s="260">
        <f>IF('[2]Tasa de Falla'!E56="","",'[2]Tasa de Falla'!E56)</f>
        <v>132</v>
      </c>
      <c r="F57" s="260">
        <f>IF('[2]Tasa de Falla'!F56="","",'[2]Tasa de Falla'!F56)</f>
        <v>207.5</v>
      </c>
      <c r="G57" s="261">
        <f>IF('[2]Tasa de Falla'!HV56="","",'[2]Tasa de Falla'!HV56)</f>
      </c>
      <c r="H57" s="261">
        <f>IF('[2]Tasa de Falla'!HW56="","",'[2]Tasa de Falla'!HW56)</f>
      </c>
      <c r="I57" s="261">
        <f>IF('[2]Tasa de Falla'!HX56="","",'[2]Tasa de Falla'!HX56)</f>
      </c>
      <c r="J57" s="261">
        <f>IF('[2]Tasa de Falla'!HY56="","",'[2]Tasa de Falla'!HY56)</f>
      </c>
      <c r="K57" s="261">
        <f>IF('[2]Tasa de Falla'!HZ56="","",'[2]Tasa de Falla'!HZ56)</f>
      </c>
      <c r="L57" s="261">
        <f>IF('[2]Tasa de Falla'!IA56="","",'[2]Tasa de Falla'!IA56)</f>
      </c>
      <c r="M57" s="261">
        <f>IF('[2]Tasa de Falla'!IB56="","",'[2]Tasa de Falla'!IB56)</f>
      </c>
      <c r="N57" s="261">
        <f>IF('[2]Tasa de Falla'!IC56="","",'[2]Tasa de Falla'!IC56)</f>
      </c>
      <c r="O57" s="261">
        <f>IF('[2]Tasa de Falla'!ID56="","",'[2]Tasa de Falla'!ID56)</f>
      </c>
      <c r="P57" s="261">
        <f>IF('[2]Tasa de Falla'!IE56="","",'[2]Tasa de Falla'!IE56)</f>
      </c>
      <c r="Q57" s="261">
        <f>IF('[2]Tasa de Falla'!IF56="","",'[2]Tasa de Falla'!IF56)</f>
      </c>
      <c r="R57" s="261">
        <f>IF('[2]Tasa de Falla'!IG56="","",'[2]Tasa de Falla'!IG56)</f>
      </c>
      <c r="S57" s="259"/>
      <c r="T57" s="242"/>
    </row>
    <row r="58" spans="2:20" ht="15" customHeight="1">
      <c r="B58" s="237"/>
      <c r="C58" s="262">
        <f>IF('[2]Tasa de Falla'!C57="","",'[2]Tasa de Falla'!C57)</f>
      </c>
      <c r="D58" s="262">
        <f>IF('[2]Tasa de Falla'!D57="","",'[2]Tasa de Falla'!D57)</f>
      </c>
      <c r="E58" s="262">
        <f>IF('[2]Tasa de Falla'!E57="","",'[2]Tasa de Falla'!E57)</f>
      </c>
      <c r="F58" s="262">
        <f>IF('[2]Tasa de Falla'!F57="","",'[2]Tasa de Falla'!F57)</f>
      </c>
      <c r="G58" s="263">
        <f>IF('[2]Tasa de Falla'!HV57="","",'[2]Tasa de Falla'!HV57)</f>
      </c>
      <c r="H58" s="263">
        <f>IF('[2]Tasa de Falla'!HW57="","",'[2]Tasa de Falla'!HW57)</f>
      </c>
      <c r="I58" s="263">
        <f>IF('[2]Tasa de Falla'!HX57="","",'[2]Tasa de Falla'!HX57)</f>
      </c>
      <c r="J58" s="263">
        <f>IF('[2]Tasa de Falla'!HY57="","",'[2]Tasa de Falla'!HY57)</f>
      </c>
      <c r="K58" s="263">
        <f>IF('[2]Tasa de Falla'!HZ57="","",'[2]Tasa de Falla'!HZ57)</f>
      </c>
      <c r="L58" s="263">
        <f>IF('[2]Tasa de Falla'!IA57="","",'[2]Tasa de Falla'!IA57)</f>
      </c>
      <c r="M58" s="263">
        <f>IF('[2]Tasa de Falla'!IB57="","",'[2]Tasa de Falla'!IB57)</f>
      </c>
      <c r="N58" s="263">
        <f>IF('[2]Tasa de Falla'!IC57="","",'[2]Tasa de Falla'!IC57)</f>
      </c>
      <c r="O58" s="263">
        <f>IF('[2]Tasa de Falla'!ID57="","",'[2]Tasa de Falla'!ID57)</f>
      </c>
      <c r="P58" s="263">
        <f>IF('[2]Tasa de Falla'!IE57="","",'[2]Tasa de Falla'!IE57)</f>
      </c>
      <c r="Q58" s="263">
        <f>IF('[2]Tasa de Falla'!IF57="","",'[2]Tasa de Falla'!IF57)</f>
      </c>
      <c r="R58" s="263">
        <f>IF('[2]Tasa de Falla'!IG57="","",'[2]Tasa de Falla'!IG57)</f>
      </c>
      <c r="S58" s="259"/>
      <c r="T58" s="242"/>
    </row>
    <row r="59" spans="2:20" ht="18" customHeight="1">
      <c r="B59" s="237"/>
      <c r="C59" s="260">
        <f>IF('[2]Tasa de Falla'!C58="","",'[2]Tasa de Falla'!C58)</f>
        <v>24</v>
      </c>
      <c r="D59" s="260" t="str">
        <f>IF('[2]Tasa de Falla'!D58="","",'[2]Tasa de Falla'!D58)</f>
        <v>E.T. PATAGONIA - PAMPA DEL CASTILLO</v>
      </c>
      <c r="E59" s="260">
        <f>IF('[2]Tasa de Falla'!E58="","",'[2]Tasa de Falla'!E58)</f>
        <v>132</v>
      </c>
      <c r="F59" s="260">
        <f>IF('[2]Tasa de Falla'!F58="","",'[2]Tasa de Falla'!F58)</f>
        <v>42.6</v>
      </c>
      <c r="G59" s="261" t="str">
        <f>IF('[2]Tasa de Falla'!HV58="","",'[2]Tasa de Falla'!HV58)</f>
        <v>XXXX</v>
      </c>
      <c r="H59" s="261" t="str">
        <f>IF('[2]Tasa de Falla'!HW58="","",'[2]Tasa de Falla'!HW58)</f>
        <v>XXXX</v>
      </c>
      <c r="I59" s="261" t="str">
        <f>IF('[2]Tasa de Falla'!HX58="","",'[2]Tasa de Falla'!HX58)</f>
        <v>XXXX</v>
      </c>
      <c r="J59" s="261" t="str">
        <f>IF('[2]Tasa de Falla'!HY58="","",'[2]Tasa de Falla'!HY58)</f>
        <v>XXXX</v>
      </c>
      <c r="K59" s="261" t="str">
        <f>IF('[2]Tasa de Falla'!HZ58="","",'[2]Tasa de Falla'!HZ58)</f>
        <v>XXXX</v>
      </c>
      <c r="L59" s="261" t="str">
        <f>IF('[2]Tasa de Falla'!IA58="","",'[2]Tasa de Falla'!IA58)</f>
        <v>XXXX</v>
      </c>
      <c r="M59" s="261" t="str">
        <f>IF('[2]Tasa de Falla'!IB58="","",'[2]Tasa de Falla'!IB58)</f>
        <v>XXXX</v>
      </c>
      <c r="N59" s="261" t="str">
        <f>IF('[2]Tasa de Falla'!IC58="","",'[2]Tasa de Falla'!IC58)</f>
        <v>XXXX</v>
      </c>
      <c r="O59" s="261" t="str">
        <f>IF('[2]Tasa de Falla'!ID58="","",'[2]Tasa de Falla'!ID58)</f>
        <v>XXXX</v>
      </c>
      <c r="P59" s="261" t="str">
        <f>IF('[2]Tasa de Falla'!IE58="","",'[2]Tasa de Falla'!IE58)</f>
        <v>XXXX</v>
      </c>
      <c r="Q59" s="261" t="str">
        <f>IF('[2]Tasa de Falla'!IF58="","",'[2]Tasa de Falla'!IF58)</f>
        <v>XXXX</v>
      </c>
      <c r="R59" s="261" t="str">
        <f>IF('[2]Tasa de Falla'!IG58="","",'[2]Tasa de Falla'!IG58)</f>
        <v>XXXX</v>
      </c>
      <c r="S59" s="259"/>
      <c r="T59" s="242"/>
    </row>
    <row r="60" spans="2:20" ht="15" customHeight="1">
      <c r="B60" s="237"/>
      <c r="C60" s="262">
        <f>IF('[2]Tasa de Falla'!C59="","",'[2]Tasa de Falla'!C59)</f>
        <v>25</v>
      </c>
      <c r="D60" s="262" t="str">
        <f>IF('[2]Tasa de Falla'!D59="","",'[2]Tasa de Falla'!D59)</f>
        <v>PAMPA DEL CASTILLO - VALLE HERMOSO</v>
      </c>
      <c r="E60" s="262">
        <f>IF('[2]Tasa de Falla'!E59="","",'[2]Tasa de Falla'!E59)</f>
        <v>132</v>
      </c>
      <c r="F60" s="262">
        <f>IF('[2]Tasa de Falla'!F59="","",'[2]Tasa de Falla'!F59)</f>
        <v>33.6</v>
      </c>
      <c r="G60" s="263">
        <f>IF('[2]Tasa de Falla'!HV59="","",'[2]Tasa de Falla'!HV59)</f>
      </c>
      <c r="H60" s="263">
        <f>IF('[2]Tasa de Falla'!HW59="","",'[2]Tasa de Falla'!HW59)</f>
        <v>1</v>
      </c>
      <c r="I60" s="263">
        <f>IF('[2]Tasa de Falla'!HX59="","",'[2]Tasa de Falla'!HX59)</f>
      </c>
      <c r="J60" s="263">
        <f>IF('[2]Tasa de Falla'!HY59="","",'[2]Tasa de Falla'!HY59)</f>
      </c>
      <c r="K60" s="263">
        <f>IF('[2]Tasa de Falla'!HZ59="","",'[2]Tasa de Falla'!HZ59)</f>
      </c>
      <c r="L60" s="263">
        <f>IF('[2]Tasa de Falla'!IA59="","",'[2]Tasa de Falla'!IA59)</f>
      </c>
      <c r="M60" s="263">
        <f>IF('[2]Tasa de Falla'!IB59="","",'[2]Tasa de Falla'!IB59)</f>
      </c>
      <c r="N60" s="263">
        <f>IF('[2]Tasa de Falla'!IC59="","",'[2]Tasa de Falla'!IC59)</f>
      </c>
      <c r="O60" s="263">
        <f>IF('[2]Tasa de Falla'!ID59="","",'[2]Tasa de Falla'!ID59)</f>
      </c>
      <c r="P60" s="263">
        <f>IF('[2]Tasa de Falla'!IE59="","",'[2]Tasa de Falla'!IE59)</f>
      </c>
      <c r="Q60" s="263">
        <f>IF('[2]Tasa de Falla'!IF59="","",'[2]Tasa de Falla'!IF59)</f>
      </c>
      <c r="R60" s="263">
        <f>IF('[2]Tasa de Falla'!IG59="","",'[2]Tasa de Falla'!IG59)</f>
      </c>
      <c r="S60" s="259"/>
      <c r="T60" s="242"/>
    </row>
    <row r="61" spans="2:20" ht="18" customHeight="1">
      <c r="B61" s="237"/>
      <c r="C61" s="260">
        <f>IF('[2]Tasa de Falla'!C60="","",'[2]Tasa de Falla'!C60)</f>
        <v>26</v>
      </c>
      <c r="D61" s="260" t="str">
        <f>IF('[2]Tasa de Falla'!D60="","",'[2]Tasa de Falla'!D60)</f>
        <v>VALLE HERMOSO - CERRO NEGRO</v>
      </c>
      <c r="E61" s="260">
        <f>IF('[2]Tasa de Falla'!E60="","",'[2]Tasa de Falla'!E60)</f>
        <v>132</v>
      </c>
      <c r="F61" s="260">
        <f>IF('[2]Tasa de Falla'!F60="","",'[2]Tasa de Falla'!F60)</f>
        <v>41</v>
      </c>
      <c r="G61" s="261">
        <f>IF('[2]Tasa de Falla'!HV60="","",'[2]Tasa de Falla'!HV60)</f>
      </c>
      <c r="H61" s="261">
        <f>IF('[2]Tasa de Falla'!HW60="","",'[2]Tasa de Falla'!HW60)</f>
      </c>
      <c r="I61" s="261">
        <f>IF('[2]Tasa de Falla'!HX60="","",'[2]Tasa de Falla'!HX60)</f>
      </c>
      <c r="J61" s="261">
        <f>IF('[2]Tasa de Falla'!HY60="","",'[2]Tasa de Falla'!HY60)</f>
      </c>
      <c r="K61" s="261">
        <f>IF('[2]Tasa de Falla'!HZ60="","",'[2]Tasa de Falla'!HZ60)</f>
      </c>
      <c r="L61" s="261">
        <f>IF('[2]Tasa de Falla'!IA60="","",'[2]Tasa de Falla'!IA60)</f>
      </c>
      <c r="M61" s="261">
        <f>IF('[2]Tasa de Falla'!IB60="","",'[2]Tasa de Falla'!IB60)</f>
      </c>
      <c r="N61" s="261">
        <f>IF('[2]Tasa de Falla'!IC60="","",'[2]Tasa de Falla'!IC60)</f>
      </c>
      <c r="O61" s="261">
        <f>IF('[2]Tasa de Falla'!ID60="","",'[2]Tasa de Falla'!ID60)</f>
      </c>
      <c r="P61" s="261">
        <f>IF('[2]Tasa de Falla'!IE60="","",'[2]Tasa de Falla'!IE60)</f>
      </c>
      <c r="Q61" s="261">
        <f>IF('[2]Tasa de Falla'!IF60="","",'[2]Tasa de Falla'!IF60)</f>
      </c>
      <c r="R61" s="261">
        <f>IF('[2]Tasa de Falla'!IG60="","",'[2]Tasa de Falla'!IG60)</f>
      </c>
      <c r="S61" s="259"/>
      <c r="T61" s="242"/>
    </row>
    <row r="62" spans="2:20" ht="15" customHeight="1">
      <c r="B62" s="237"/>
      <c r="C62" s="262">
        <f>IF('[2]Tasa de Falla'!C61="","",'[2]Tasa de Falla'!C61)</f>
        <v>33</v>
      </c>
      <c r="D62" s="262" t="str">
        <f>IF('[2]Tasa de Falla'!D61="","",'[2]Tasa de Falla'!D61)</f>
        <v>E.T. PATAGONIA - DIADEMA</v>
      </c>
      <c r="E62" s="262">
        <f>IF('[2]Tasa de Falla'!E61="","",'[2]Tasa de Falla'!E61)</f>
        <v>132</v>
      </c>
      <c r="F62" s="262">
        <f>IF('[2]Tasa de Falla'!F61="","",'[2]Tasa de Falla'!F61)</f>
        <v>15</v>
      </c>
      <c r="G62" s="263">
        <f>IF('[2]Tasa de Falla'!HV61="","",'[2]Tasa de Falla'!HV61)</f>
      </c>
      <c r="H62" s="263">
        <f>IF('[2]Tasa de Falla'!HW61="","",'[2]Tasa de Falla'!HW61)</f>
      </c>
      <c r="I62" s="263">
        <f>IF('[2]Tasa de Falla'!HX61="","",'[2]Tasa de Falla'!HX61)</f>
      </c>
      <c r="J62" s="263">
        <f>IF('[2]Tasa de Falla'!HY61="","",'[2]Tasa de Falla'!HY61)</f>
      </c>
      <c r="K62" s="263">
        <f>IF('[2]Tasa de Falla'!HZ61="","",'[2]Tasa de Falla'!HZ61)</f>
      </c>
      <c r="L62" s="263">
        <f>IF('[2]Tasa de Falla'!IA61="","",'[2]Tasa de Falla'!IA61)</f>
      </c>
      <c r="M62" s="263">
        <f>IF('[2]Tasa de Falla'!IB61="","",'[2]Tasa de Falla'!IB61)</f>
      </c>
      <c r="N62" s="263">
        <f>IF('[2]Tasa de Falla'!IC61="","",'[2]Tasa de Falla'!IC61)</f>
      </c>
      <c r="O62" s="263">
        <f>IF('[2]Tasa de Falla'!ID61="","",'[2]Tasa de Falla'!ID61)</f>
      </c>
      <c r="P62" s="263">
        <f>IF('[2]Tasa de Falla'!IE61="","",'[2]Tasa de Falla'!IE61)</f>
      </c>
      <c r="Q62" s="263">
        <f>IF('[2]Tasa de Falla'!IF61="","",'[2]Tasa de Falla'!IF61)</f>
      </c>
      <c r="R62" s="263">
        <f>IF('[2]Tasa de Falla'!IG61="","",'[2]Tasa de Falla'!IG61)</f>
      </c>
      <c r="S62" s="259"/>
      <c r="T62" s="242"/>
    </row>
    <row r="63" spans="2:20" ht="18" customHeight="1">
      <c r="B63" s="237"/>
      <c r="C63" s="260">
        <f>IF('[2]Tasa de Falla'!C62="","",'[2]Tasa de Falla'!C62)</f>
        <v>34</v>
      </c>
      <c r="D63" s="260" t="str">
        <f>IF('[2]Tasa de Falla'!D62="","",'[2]Tasa de Falla'!D62)</f>
        <v>DIADEMA - PAMAPA DEL CASTILLO</v>
      </c>
      <c r="E63" s="260">
        <f>IF('[2]Tasa de Falla'!E62="","",'[2]Tasa de Falla'!E62)</f>
        <v>132</v>
      </c>
      <c r="F63" s="260">
        <f>IF('[2]Tasa de Falla'!F62="","",'[2]Tasa de Falla'!F62)</f>
        <v>27.6</v>
      </c>
      <c r="G63" s="261">
        <f>IF('[2]Tasa de Falla'!HV62="","",'[2]Tasa de Falla'!HV62)</f>
      </c>
      <c r="H63" s="261">
        <f>IF('[2]Tasa de Falla'!HW62="","",'[2]Tasa de Falla'!HW62)</f>
        <v>1</v>
      </c>
      <c r="I63" s="261">
        <f>IF('[2]Tasa de Falla'!HX62="","",'[2]Tasa de Falla'!HX62)</f>
      </c>
      <c r="J63" s="261">
        <f>IF('[2]Tasa de Falla'!HY62="","",'[2]Tasa de Falla'!HY62)</f>
      </c>
      <c r="K63" s="261">
        <f>IF('[2]Tasa de Falla'!HZ62="","",'[2]Tasa de Falla'!HZ62)</f>
      </c>
      <c r="L63" s="261">
        <f>IF('[2]Tasa de Falla'!IA62="","",'[2]Tasa de Falla'!IA62)</f>
      </c>
      <c r="M63" s="261">
        <f>IF('[2]Tasa de Falla'!IB62="","",'[2]Tasa de Falla'!IB62)</f>
      </c>
      <c r="N63" s="261">
        <f>IF('[2]Tasa de Falla'!IC62="","",'[2]Tasa de Falla'!IC62)</f>
      </c>
      <c r="O63" s="261">
        <f>IF('[2]Tasa de Falla'!ID62="","",'[2]Tasa de Falla'!ID62)</f>
      </c>
      <c r="P63" s="261">
        <f>IF('[2]Tasa de Falla'!IE62="","",'[2]Tasa de Falla'!IE62)</f>
      </c>
      <c r="Q63" s="261">
        <f>IF('[2]Tasa de Falla'!IF62="","",'[2]Tasa de Falla'!IF62)</f>
      </c>
      <c r="R63" s="261">
        <f>IF('[2]Tasa de Falla'!IG62="","",'[2]Tasa de Falla'!IG62)</f>
      </c>
      <c r="S63" s="259"/>
      <c r="T63" s="242"/>
    </row>
    <row r="64" spans="2:20" ht="15" customHeight="1">
      <c r="B64" s="237"/>
      <c r="C64" s="262">
        <f>IF('[2]Tasa de Falla'!C63="","",'[2]Tasa de Falla'!C63)</f>
        <v>29</v>
      </c>
      <c r="D64" s="262" t="str">
        <f>IF('[2]Tasa de Falla'!D63="","",'[2]Tasa de Falla'!D63)</f>
        <v>ESQUEL-EL COHIUE</v>
      </c>
      <c r="E64" s="262">
        <f>IF('[2]Tasa de Falla'!E63="","",'[2]Tasa de Falla'!E63)</f>
        <v>132</v>
      </c>
      <c r="F64" s="262">
        <f>IF('[2]Tasa de Falla'!F63="","",'[2]Tasa de Falla'!F63)</f>
        <v>127.98</v>
      </c>
      <c r="G64" s="263">
        <f>IF('[2]Tasa de Falla'!HV63="","",'[2]Tasa de Falla'!HV63)</f>
        <v>1</v>
      </c>
      <c r="H64" s="263">
        <f>IF('[2]Tasa de Falla'!HW63="","",'[2]Tasa de Falla'!HW63)</f>
      </c>
      <c r="I64" s="263">
        <f>IF('[2]Tasa de Falla'!HX63="","",'[2]Tasa de Falla'!HX63)</f>
        <v>1</v>
      </c>
      <c r="J64" s="263">
        <f>IF('[2]Tasa de Falla'!HY63="","",'[2]Tasa de Falla'!HY63)</f>
      </c>
      <c r="K64" s="263">
        <f>IF('[2]Tasa de Falla'!HZ63="","",'[2]Tasa de Falla'!HZ63)</f>
      </c>
      <c r="L64" s="263">
        <f>IF('[2]Tasa de Falla'!IA63="","",'[2]Tasa de Falla'!IA63)</f>
      </c>
      <c r="M64" s="263">
        <f>IF('[2]Tasa de Falla'!IB63="","",'[2]Tasa de Falla'!IB63)</f>
      </c>
      <c r="N64" s="263">
        <f>IF('[2]Tasa de Falla'!IC63="","",'[2]Tasa de Falla'!IC63)</f>
      </c>
      <c r="O64" s="263">
        <f>IF('[2]Tasa de Falla'!ID63="","",'[2]Tasa de Falla'!ID63)</f>
      </c>
      <c r="P64" s="263">
        <f>IF('[2]Tasa de Falla'!IE63="","",'[2]Tasa de Falla'!IE63)</f>
      </c>
      <c r="Q64" s="263">
        <f>IF('[2]Tasa de Falla'!IF63="","",'[2]Tasa de Falla'!IF63)</f>
        <v>1</v>
      </c>
      <c r="R64" s="263">
        <f>IF('[2]Tasa de Falla'!IG63="","",'[2]Tasa de Falla'!IG63)</f>
      </c>
      <c r="S64" s="259"/>
      <c r="T64" s="242"/>
    </row>
    <row r="65" spans="2:20" ht="18" customHeight="1">
      <c r="B65" s="237"/>
      <c r="C65" s="260">
        <f>IF('[2]Tasa de Falla'!C64="","",'[2]Tasa de Falla'!C64)</f>
      </c>
      <c r="D65" s="260">
        <f>IF('[2]Tasa de Falla'!D64="","",'[2]Tasa de Falla'!D64)</f>
      </c>
      <c r="E65" s="260">
        <f>IF('[2]Tasa de Falla'!E64="","",'[2]Tasa de Falla'!E64)</f>
      </c>
      <c r="F65" s="260">
        <f>IF('[2]Tasa de Falla'!F64="","",'[2]Tasa de Falla'!F64)</f>
      </c>
      <c r="G65" s="261">
        <f>IF('[2]Tasa de Falla'!HV64="","",'[2]Tasa de Falla'!HV64)</f>
      </c>
      <c r="H65" s="261">
        <f>IF('[2]Tasa de Falla'!HW64="","",'[2]Tasa de Falla'!HW64)</f>
      </c>
      <c r="I65" s="261">
        <f>IF('[2]Tasa de Falla'!HX64="","",'[2]Tasa de Falla'!HX64)</f>
      </c>
      <c r="J65" s="261">
        <f>IF('[2]Tasa de Falla'!HY64="","",'[2]Tasa de Falla'!HY64)</f>
      </c>
      <c r="K65" s="261">
        <f>IF('[2]Tasa de Falla'!HZ64="","",'[2]Tasa de Falla'!HZ64)</f>
      </c>
      <c r="L65" s="261">
        <f>IF('[2]Tasa de Falla'!IA64="","",'[2]Tasa de Falla'!IA64)</f>
      </c>
      <c r="M65" s="261">
        <f>IF('[2]Tasa de Falla'!IB64="","",'[2]Tasa de Falla'!IB64)</f>
      </c>
      <c r="N65" s="261">
        <f>IF('[2]Tasa de Falla'!IC64="","",'[2]Tasa de Falla'!IC64)</f>
      </c>
      <c r="O65" s="261">
        <f>IF('[2]Tasa de Falla'!ID64="","",'[2]Tasa de Falla'!ID64)</f>
      </c>
      <c r="P65" s="261">
        <f>IF('[2]Tasa de Falla'!IE64="","",'[2]Tasa de Falla'!IE64)</f>
      </c>
      <c r="Q65" s="261">
        <f>IF('[2]Tasa de Falla'!IF64="","",'[2]Tasa de Falla'!IF64)</f>
      </c>
      <c r="R65" s="261">
        <f>IF('[2]Tasa de Falla'!IG64="","",'[2]Tasa de Falla'!IG64)</f>
      </c>
      <c r="S65" s="259"/>
      <c r="T65" s="242"/>
    </row>
    <row r="66" spans="2:20" ht="15" customHeight="1">
      <c r="B66" s="237"/>
      <c r="C66" s="262">
        <f>IF('[2]Tasa de Falla'!C65="","",'[2]Tasa de Falla'!C65)</f>
        <v>41</v>
      </c>
      <c r="D66" s="262" t="str">
        <f>IF('[2]Tasa de Falla'!D65="","",'[2]Tasa de Falla'!D65)</f>
        <v>ESPERANZA PAT - RIO TURBIO 220 1</v>
      </c>
      <c r="E66" s="262">
        <f>IF('[2]Tasa de Falla'!E65="","",'[2]Tasa de Falla'!E65)</f>
        <v>220</v>
      </c>
      <c r="F66" s="262">
        <f>IF('[2]Tasa de Falla'!F65="","",'[2]Tasa de Falla'!F65)</f>
        <v>149</v>
      </c>
      <c r="G66" s="263" t="str">
        <f>IF('[2]Tasa de Falla'!HV65="","",'[2]Tasa de Falla'!HV65)</f>
        <v>XXXX</v>
      </c>
      <c r="H66" s="263" t="str">
        <f>IF('[2]Tasa de Falla'!HW65="","",'[2]Tasa de Falla'!HW65)</f>
        <v>XXXX</v>
      </c>
      <c r="I66" s="263" t="str">
        <f>IF('[2]Tasa de Falla'!HX65="","",'[2]Tasa de Falla'!HX65)</f>
        <v>XXXX</v>
      </c>
      <c r="J66" s="263">
        <f>IF('[2]Tasa de Falla'!HY65="","",'[2]Tasa de Falla'!HY65)</f>
      </c>
      <c r="K66" s="263">
        <f>IF('[2]Tasa de Falla'!HZ65="","",'[2]Tasa de Falla'!HZ65)</f>
      </c>
      <c r="L66" s="263">
        <f>IF('[2]Tasa de Falla'!IA65="","",'[2]Tasa de Falla'!IA65)</f>
      </c>
      <c r="M66" s="263">
        <f>IF('[2]Tasa de Falla'!IB65="","",'[2]Tasa de Falla'!IB65)</f>
      </c>
      <c r="N66" s="263">
        <f>IF('[2]Tasa de Falla'!IC65="","",'[2]Tasa de Falla'!IC65)</f>
      </c>
      <c r="O66" s="263">
        <f>IF('[2]Tasa de Falla'!ID65="","",'[2]Tasa de Falla'!ID65)</f>
      </c>
      <c r="P66" s="263">
        <f>IF('[2]Tasa de Falla'!IE65="","",'[2]Tasa de Falla'!IE65)</f>
      </c>
      <c r="Q66" s="263">
        <f>IF('[2]Tasa de Falla'!IF65="","",'[2]Tasa de Falla'!IF65)</f>
      </c>
      <c r="R66" s="263">
        <f>IF('[2]Tasa de Falla'!IG65="","",'[2]Tasa de Falla'!IG65)</f>
      </c>
      <c r="S66" s="259"/>
      <c r="T66" s="242"/>
    </row>
    <row r="67" spans="2:20" ht="18" customHeight="1">
      <c r="B67" s="237"/>
      <c r="C67" s="260">
        <f>IF('[2]Tasa de Falla'!C66="","",'[2]Tasa de Falla'!C66)</f>
        <v>42</v>
      </c>
      <c r="D67" s="260" t="str">
        <f>IF('[2]Tasa de Falla'!D66="","",'[2]Tasa de Falla'!D66)</f>
        <v>ESPERANZA PAT - RIO GALLEGOS 220 1</v>
      </c>
      <c r="E67" s="260">
        <f>IF('[2]Tasa de Falla'!E66="","",'[2]Tasa de Falla'!E66)</f>
        <v>220</v>
      </c>
      <c r="F67" s="260">
        <f>IF('[2]Tasa de Falla'!F66="","",'[2]Tasa de Falla'!F66)</f>
        <v>128</v>
      </c>
      <c r="G67" s="261" t="str">
        <f>IF('[2]Tasa de Falla'!HV66="","",'[2]Tasa de Falla'!HV66)</f>
        <v>XXXX</v>
      </c>
      <c r="H67" s="261" t="str">
        <f>IF('[2]Tasa de Falla'!HW66="","",'[2]Tasa de Falla'!HW66)</f>
        <v>XXXX</v>
      </c>
      <c r="I67" s="261" t="str">
        <f>IF('[2]Tasa de Falla'!HX66="","",'[2]Tasa de Falla'!HX66)</f>
        <v>XXXX</v>
      </c>
      <c r="J67" s="261">
        <f>IF('[2]Tasa de Falla'!HY66="","",'[2]Tasa de Falla'!HY66)</f>
      </c>
      <c r="K67" s="261">
        <f>IF('[2]Tasa de Falla'!HZ66="","",'[2]Tasa de Falla'!HZ66)</f>
      </c>
      <c r="L67" s="261">
        <f>IF('[2]Tasa de Falla'!IA66="","",'[2]Tasa de Falla'!IA66)</f>
      </c>
      <c r="M67" s="261">
        <f>IF('[2]Tasa de Falla'!IB66="","",'[2]Tasa de Falla'!IB66)</f>
      </c>
      <c r="N67" s="261">
        <f>IF('[2]Tasa de Falla'!IC66="","",'[2]Tasa de Falla'!IC66)</f>
      </c>
      <c r="O67" s="261">
        <f>IF('[2]Tasa de Falla'!ID66="","",'[2]Tasa de Falla'!ID66)</f>
      </c>
      <c r="P67" s="261">
        <f>IF('[2]Tasa de Falla'!IE66="","",'[2]Tasa de Falla'!IE66)</f>
        <v>1</v>
      </c>
      <c r="Q67" s="261">
        <f>IF('[2]Tasa de Falla'!IF66="","",'[2]Tasa de Falla'!IF66)</f>
      </c>
      <c r="R67" s="261">
        <f>IF('[2]Tasa de Falla'!IG66="","",'[2]Tasa de Falla'!IG66)</f>
      </c>
      <c r="S67" s="259"/>
      <c r="T67" s="242"/>
    </row>
    <row r="68" spans="2:20" ht="15" customHeight="1" thickBot="1">
      <c r="B68" s="237"/>
      <c r="C68" s="264">
        <f>IF('[2]Tasa de Falla'!C67="","",'[2]Tasa de Falla'!C67)</f>
      </c>
      <c r="D68" s="264">
        <f>IF('[2]Tasa de Falla'!D67="","",'[2]Tasa de Falla'!D67)</f>
      </c>
      <c r="E68" s="264">
        <f>IF('[2]Tasa de Falla'!E67="","",'[2]Tasa de Falla'!E67)</f>
      </c>
      <c r="F68" s="264">
        <f>IF('[2]Tasa de Falla'!F67="","",'[2]Tasa de Falla'!F67)</f>
      </c>
      <c r="G68" s="265">
        <f>IF('[2]Tasa de Falla'!HV67="","",'[2]Tasa de Falla'!HV67)</f>
      </c>
      <c r="H68" s="265">
        <f>IF('[2]Tasa de Falla'!HW67="","",'[2]Tasa de Falla'!HW67)</f>
      </c>
      <c r="I68" s="265">
        <f>IF('[2]Tasa de Falla'!HX67="","",'[2]Tasa de Falla'!HX67)</f>
      </c>
      <c r="J68" s="265">
        <f>IF('[2]Tasa de Falla'!HY67="","",'[2]Tasa de Falla'!HY67)</f>
      </c>
      <c r="K68" s="265">
        <f>IF('[2]Tasa de Falla'!HZ67="","",'[2]Tasa de Falla'!HZ67)</f>
      </c>
      <c r="L68" s="265">
        <f>IF('[2]Tasa de Falla'!IA67="","",'[2]Tasa de Falla'!IA67)</f>
      </c>
      <c r="M68" s="265">
        <f>IF('[2]Tasa de Falla'!IB67="","",'[2]Tasa de Falla'!IB67)</f>
      </c>
      <c r="N68" s="265">
        <f>IF('[2]Tasa de Falla'!IC67="","",'[2]Tasa de Falla'!IC67)</f>
      </c>
      <c r="O68" s="265">
        <f>IF('[2]Tasa de Falla'!ID67="","",'[2]Tasa de Falla'!ID67)</f>
      </c>
      <c r="P68" s="265">
        <f>IF('[2]Tasa de Falla'!IE67="","",'[2]Tasa de Falla'!IE67)</f>
      </c>
      <c r="Q68" s="265">
        <f>IF('[2]Tasa de Falla'!IF67="","",'[2]Tasa de Falla'!IF67)</f>
      </c>
      <c r="R68" s="265">
        <f>IF('[2]Tasa de Falla'!IG67="","",'[2]Tasa de Falla'!IG67)</f>
      </c>
      <c r="S68" s="266"/>
      <c r="T68" s="242"/>
    </row>
    <row r="69" spans="2:20" ht="15" customHeight="1" thickBot="1" thickTop="1">
      <c r="B69" s="237"/>
      <c r="C69" s="267"/>
      <c r="D69" s="268"/>
      <c r="E69" s="269" t="s">
        <v>28</v>
      </c>
      <c r="F69" s="270">
        <f>SUM($F$17:$F$68)-SUMIF(R$17:R$68,"XXXX",$F$17:$F$68)</f>
        <v>3274.1499999999996</v>
      </c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59"/>
      <c r="T69" s="242"/>
    </row>
    <row r="70" spans="2:20" ht="15" customHeight="1" thickBot="1" thickTop="1">
      <c r="B70" s="237"/>
      <c r="C70" s="272"/>
      <c r="D70" s="273"/>
      <c r="E70" s="274"/>
      <c r="F70" s="275" t="s">
        <v>29</v>
      </c>
      <c r="G70" s="276">
        <f aca="true" t="shared" si="0" ref="G70:R70">SUM(G17:G68)</f>
        <v>1</v>
      </c>
      <c r="H70" s="276">
        <f t="shared" si="0"/>
        <v>4</v>
      </c>
      <c r="I70" s="276">
        <f t="shared" si="0"/>
        <v>3</v>
      </c>
      <c r="J70" s="276">
        <f t="shared" si="0"/>
        <v>0</v>
      </c>
      <c r="K70" s="276">
        <f t="shared" si="0"/>
        <v>0</v>
      </c>
      <c r="L70" s="276">
        <f t="shared" si="0"/>
        <v>1</v>
      </c>
      <c r="M70" s="276">
        <f t="shared" si="0"/>
        <v>5</v>
      </c>
      <c r="N70" s="276">
        <f t="shared" si="0"/>
        <v>0</v>
      </c>
      <c r="O70" s="276">
        <f t="shared" si="0"/>
        <v>3</v>
      </c>
      <c r="P70" s="276">
        <f t="shared" si="0"/>
        <v>5</v>
      </c>
      <c r="Q70" s="276">
        <f t="shared" si="0"/>
        <v>10</v>
      </c>
      <c r="R70" s="276">
        <f t="shared" si="0"/>
        <v>3</v>
      </c>
      <c r="S70" s="266"/>
      <c r="T70" s="242"/>
    </row>
    <row r="71" spans="2:20" ht="17.25" thickBot="1" thickTop="1">
      <c r="B71" s="237"/>
      <c r="C71" s="274"/>
      <c r="D71" s="274"/>
      <c r="E71" s="272"/>
      <c r="F71" s="277" t="s">
        <v>30</v>
      </c>
      <c r="G71" s="278">
        <f>'[2]Tasa de Falla'!HV73</f>
        <v>0.83</v>
      </c>
      <c r="H71" s="278">
        <f>'[2]Tasa de Falla'!HW73</f>
        <v>0.8</v>
      </c>
      <c r="I71" s="278">
        <f>'[2]Tasa de Falla'!HX73</f>
        <v>0.9</v>
      </c>
      <c r="J71" s="278">
        <f>'[2]Tasa de Falla'!HY73</f>
        <v>0.9</v>
      </c>
      <c r="K71" s="278">
        <f>'[2]Tasa de Falla'!HZ73</f>
        <v>0.82</v>
      </c>
      <c r="L71" s="278">
        <f>'[2]Tasa de Falla'!IA73</f>
        <v>0.73</v>
      </c>
      <c r="M71" s="278">
        <f>'[2]Tasa de Falla'!IB73</f>
        <v>0.7</v>
      </c>
      <c r="N71" s="278">
        <f>'[2]Tasa de Falla'!IC73</f>
        <v>0.79</v>
      </c>
      <c r="O71" s="278">
        <f>'[2]Tasa de Falla'!ID73</f>
        <v>0.67</v>
      </c>
      <c r="P71" s="278">
        <f>'[2]Tasa de Falla'!IE73</f>
        <v>0.7</v>
      </c>
      <c r="Q71" s="278">
        <f>'[2]Tasa de Falla'!IF73</f>
        <v>0.82</v>
      </c>
      <c r="R71" s="278">
        <f>'[2]Tasa de Falla'!IG73</f>
        <v>0.98</v>
      </c>
      <c r="S71" s="278">
        <f>SUM(G70:R70)/F69*100</f>
        <v>1.0689797351984487</v>
      </c>
      <c r="T71" s="242"/>
    </row>
    <row r="72" spans="2:20" ht="18.75" customHeight="1" thickBot="1" thickTop="1">
      <c r="B72" s="237"/>
      <c r="C72" s="279" t="s">
        <v>31</v>
      </c>
      <c r="D72" s="272" t="s">
        <v>32</v>
      </c>
      <c r="E72" s="280"/>
      <c r="F72" s="281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3"/>
    </row>
    <row r="73" spans="2:20" ht="17.25" thickBot="1" thickTop="1">
      <c r="B73" s="284"/>
      <c r="C73" s="285"/>
      <c r="D73" s="285"/>
      <c r="H73" s="323" t="s">
        <v>33</v>
      </c>
      <c r="I73" s="324"/>
      <c r="J73" s="286">
        <f>S71</f>
        <v>1.0689797351984487</v>
      </c>
      <c r="K73" s="325" t="s">
        <v>34</v>
      </c>
      <c r="L73" s="325"/>
      <c r="M73" s="326"/>
      <c r="N73" s="285"/>
      <c r="O73" s="285"/>
      <c r="P73" s="285"/>
      <c r="Q73" s="285"/>
      <c r="R73" s="285"/>
      <c r="S73" s="285"/>
      <c r="T73" s="242"/>
    </row>
    <row r="74" spans="2:20" ht="18.75" customHeight="1" thickBot="1" thickTop="1">
      <c r="B74" s="287"/>
      <c r="C74" s="288"/>
      <c r="D74" s="289"/>
      <c r="E74" s="289"/>
      <c r="F74" s="290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2"/>
    </row>
    <row r="75" ht="13.5" thickTop="1"/>
  </sheetData>
  <sheetProtection/>
  <mergeCells count="2">
    <mergeCell ref="H73:I73"/>
    <mergeCell ref="K73:M73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40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2013-05-20T14:55:11Z</cp:lastPrinted>
  <dcterms:created xsi:type="dcterms:W3CDTF">1998-09-02T21:36:20Z</dcterms:created>
  <dcterms:modified xsi:type="dcterms:W3CDTF">2015-02-02T14:15:43Z</dcterms:modified>
  <cp:category/>
  <cp:version/>
  <cp:contentType/>
  <cp:contentStatus/>
</cp:coreProperties>
</file>