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<sst xmlns="http://schemas.openxmlformats.org/spreadsheetml/2006/main" count="83" uniqueCount="79">
  <si>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</si>
  <si>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</si>
  <si>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</si>
  <si>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</si>
  <si>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</si>
  <si>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</si>
  <si>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</si>
  <si>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</si>
  <si>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</si>
  <si>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</si>
  <si>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</si>
  <si>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</si>
  <si>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</si>
  <si>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</si>
  <si>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</si>
  <si>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</si>
  <si>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</si>
  <si>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</si>
  <si>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</si>
  <si>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</si>
  <si>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</si>
  <si>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</si>
  <si>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</si>
  <si>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</si>
  <si>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</si>
  <si>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</si>
  <si>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</si>
  <si>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</si>
  <si>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</si>
  <si>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</si>
  <si>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</si>
  <si>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</si>
  <si>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</si>
  <si>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</si>
  <si>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</si>
  <si>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</si>
  <si>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</si>
  <si>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</si>
  <si>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</si>
  <si>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</si>
  <si>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</si>
  <si>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</si>
  <si>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</si>
  <si>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</si>
  <si>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</si>
  <si>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</si>
  <si>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</si>
  <si>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</si>
  <si>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</si>
  <si>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</si>
  <si>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</si>
  <si>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</si>
  <si>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</si>
  <si>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</si>
  <si>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</si>
  <si>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</si>
  <si>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</si>
  <si>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</si>
  <si>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</si>
  <si>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</si>
  <si>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</si>
  <si>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</si>
  <si>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</si>
  <si>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</si>
  <si>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</si>
  <si>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</si>
  <si>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</si>
  <si>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</si>
  <si>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</si>
  <si>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</si>
  <si>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</si>
  <si>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</si>
  <si>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</si>
  <si>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</si>
  <si>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</si>
  <si>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</si>
  <si>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</si>
  <si>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VII al Memorandum  D.T.E.E. N°            /2014</t>
  </si>
  <si>
    <t>Asociado al desempeño durante los doce meses anteriores a Diciembre de 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</si>
</sst>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9" borderId="0" applyNumberFormat="0" applyBorder="0" applyAlignment="0" applyProtection="0"/>
    <xf numFmtId="0" fontId="40" fillId="5" borderId="0" applyNumberFormat="0" applyBorder="0" applyAlignment="0" applyProtection="0"/>
    <xf numFmtId="0" fontId="45" fillId="10" borderId="1" applyNumberFormat="0" applyAlignment="0" applyProtection="0"/>
    <xf numFmtId="0" fontId="47" fillId="11" borderId="2" applyNumberFormat="0" applyAlignment="0" applyProtection="0"/>
    <xf numFmtId="0" fontId="46" fillId="0" borderId="3" applyNumberFormat="0" applyFill="0" applyAlignment="0" applyProtection="0"/>
    <xf numFmtId="0" fontId="3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43" fillId="7" borderId="1" applyNumberFormat="0" applyAlignment="0" applyProtection="0"/>
    <xf numFmtId="0" fontId="4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/>
      <protection/>
    </xf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44" fillId="10" borderId="6" applyNumberFormat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4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4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6" fillId="14" borderId="24" xfId="0" applyFont="1" applyFill="1" applyBorder="1" applyAlignment="1" applyProtection="1">
      <alignment horizontal="left" vertical="center"/>
      <protection/>
    </xf>
    <xf numFmtId="165" fontId="18" fillId="14" borderId="24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 wrapText="1"/>
    </xf>
    <xf numFmtId="0" fontId="18" fillId="14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 applyProtection="1">
      <alignment horizontal="left" vertical="center"/>
      <protection/>
    </xf>
    <xf numFmtId="165" fontId="18" fillId="14" borderId="43" xfId="0" applyNumberFormat="1" applyFont="1" applyFill="1" applyBorder="1" applyAlignment="1">
      <alignment horizontal="center" vertical="center"/>
    </xf>
    <xf numFmtId="165" fontId="18" fillId="14" borderId="36" xfId="0" applyNumberFormat="1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 wrapText="1"/>
    </xf>
    <xf numFmtId="165" fontId="18" fillId="14" borderId="20" xfId="0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/>
    </xf>
    <xf numFmtId="0" fontId="6" fillId="14" borderId="26" xfId="0" applyFont="1" applyFill="1" applyBorder="1" applyAlignment="1" applyProtection="1">
      <alignment horizontal="left" vertical="center"/>
      <protection/>
    </xf>
    <xf numFmtId="2" fontId="18" fillId="14" borderId="26" xfId="0" applyNumberFormat="1" applyFont="1" applyFill="1" applyBorder="1" applyAlignment="1">
      <alignment horizontal="center" vertical="center"/>
    </xf>
    <xf numFmtId="165" fontId="18" fillId="14" borderId="26" xfId="0" applyNumberFormat="1" applyFont="1" applyFill="1" applyBorder="1" applyAlignment="1">
      <alignment horizontal="center" vertical="center"/>
    </xf>
    <xf numFmtId="2" fontId="18" fillId="1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166" fontId="30" fillId="4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14" borderId="4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0" fillId="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A17" sqref="A17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41609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288368.32160798623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34255.60338642303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53951.622301131625</v>
      </c>
      <c r="K23" s="80">
        <f>J23*0.5</f>
        <v>26975.811150565813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11301.819000000003</v>
      </c>
      <c r="K24" s="80">
        <f>J24*0.5</f>
        <v>5650.909500000002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8828.088405797102</v>
      </c>
      <c r="K26" s="80">
        <f>J26*0.5</f>
        <v>4414.044202898551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433746.21955480234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G42" sqref="G4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8.2812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4" t="s">
        <v>1</v>
      </c>
      <c r="B4" s="224"/>
      <c r="C4" s="77"/>
      <c r="P4" s="16"/>
    </row>
    <row r="5" spans="1:16" s="15" customFormat="1" ht="11.25">
      <c r="A5" s="224" t="s">
        <v>2</v>
      </c>
      <c r="B5" s="224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Diciembre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2" t="s">
        <v>38</v>
      </c>
      <c r="H14" s="222"/>
      <c r="I14" s="222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3" t="s">
        <v>47</v>
      </c>
      <c r="E15" s="223"/>
      <c r="F15" s="112"/>
      <c r="G15" s="218" t="s">
        <v>48</v>
      </c>
      <c r="H15" s="218"/>
      <c r="I15" s="21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0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1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25318.462999856158</v>
      </c>
      <c r="H22" s="179">
        <v>23126.0166665765</v>
      </c>
      <c r="I22" s="180">
        <v>99728.81315862638</v>
      </c>
      <c r="J22" s="181"/>
      <c r="K22" s="182">
        <v>738343.305555472</v>
      </c>
      <c r="L22" s="181"/>
      <c r="M22" s="182">
        <v>1886.1666666695382</v>
      </c>
      <c r="N22" s="181"/>
      <c r="O22" s="182">
        <v>1847374.8930554136</v>
      </c>
      <c r="P22" s="100"/>
      <c r="T22" s="213"/>
    </row>
    <row r="23" spans="1:20" s="98" customFormat="1" ht="19.5" customHeight="1">
      <c r="A23" s="93"/>
      <c r="B23" s="94"/>
      <c r="C23" s="225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5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6"/>
      <c r="D25" s="156" t="s">
        <v>56</v>
      </c>
      <c r="E25" s="150" t="s">
        <v>61</v>
      </c>
      <c r="F25" s="119"/>
      <c r="G25" s="125">
        <v>7</v>
      </c>
      <c r="H25" s="126">
        <v>4</v>
      </c>
      <c r="I25" s="103">
        <v>40</v>
      </c>
      <c r="J25" s="140"/>
      <c r="K25" s="133">
        <v>20</v>
      </c>
      <c r="L25" s="140"/>
      <c r="M25" s="133">
        <v>21</v>
      </c>
      <c r="N25" s="140"/>
      <c r="O25" s="133">
        <v>37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0.9990307728027275</v>
      </c>
      <c r="H27" s="128">
        <f>1-H22/H23/H24</f>
        <v>0.9981316657887638</v>
      </c>
      <c r="I27" s="129">
        <f>1-I22/I23/I24</f>
        <v>0.996340661594879</v>
      </c>
      <c r="J27" s="141"/>
      <c r="K27" s="104">
        <f>1-K22/K23/K24</f>
        <v>0.9917769984903054</v>
      </c>
      <c r="L27" s="141"/>
      <c r="M27" s="104">
        <f>1-M22/M23/M24</f>
        <v>0.9980246254171699</v>
      </c>
      <c r="N27" s="141"/>
      <c r="O27" s="104">
        <f>1-O22/O23/O24</f>
        <v>0.9705567127582074</v>
      </c>
      <c r="P27" s="97"/>
    </row>
    <row r="28" spans="1:16" s="98" customFormat="1" ht="19.5" customHeight="1" thickBot="1" thickTop="1">
      <c r="A28" s="93"/>
      <c r="B28" s="94"/>
      <c r="C28" s="220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1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0.28308563340410475</v>
      </c>
      <c r="I29" s="130">
        <f>+I25/I24*100</f>
        <v>1.28571887756742</v>
      </c>
      <c r="J29" s="142"/>
      <c r="K29" s="105">
        <f>+K25/K24*100</f>
        <v>0.1951219512195122</v>
      </c>
      <c r="L29" s="142"/>
      <c r="M29" s="105">
        <f>+M25/M24</f>
        <v>0.1926605504587156</v>
      </c>
      <c r="N29" s="142"/>
      <c r="O29" s="105">
        <f>+O25/O24*100</f>
        <v>0.5165794066317626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0.897836281514436</v>
      </c>
      <c r="H32" s="198">
        <f>+(H27-H19)/(1-H19)</f>
        <v>0.7129173000558952</v>
      </c>
      <c r="I32" s="198">
        <f>+(I27-I19)/(1-I19)</f>
        <v>-0.1382079020594217</v>
      </c>
      <c r="J32" s="198"/>
      <c r="K32" s="198">
        <f>+(K27-K19)/(1-K19)</f>
        <v>0.05341297229255536</v>
      </c>
      <c r="L32" s="198"/>
      <c r="M32" s="198">
        <f>+(M27-M19)/(1-M19)</f>
        <v>-0.9933144125431067</v>
      </c>
      <c r="N32" s="198"/>
      <c r="O32" s="199">
        <f>+(O27-O19)/(1-O19)</f>
        <v>-0.7895391261042046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0.897836281514436</v>
      </c>
      <c r="H33" s="194">
        <f aca="true" t="shared" si="0" ref="H33:O33">IF(H32&gt;0,H32,0)</f>
        <v>0.7129173000558952</v>
      </c>
      <c r="I33" s="194">
        <f t="shared" si="0"/>
        <v>0</v>
      </c>
      <c r="J33" s="194"/>
      <c r="K33" s="194">
        <f t="shared" si="0"/>
        <v>0.05341297229255536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0.7449678978341399</v>
      </c>
      <c r="I34" s="194">
        <f>+(I20-I29)/I20</f>
        <v>-0.28571887756742</v>
      </c>
      <c r="J34" s="194"/>
      <c r="K34" s="194">
        <f>+(K20-K29)/K20</f>
        <v>0.6097560975609756</v>
      </c>
      <c r="L34" s="194"/>
      <c r="M34" s="194">
        <f>+(M20-M29)/M20</f>
        <v>0.724770642201835</v>
      </c>
      <c r="N34" s="194"/>
      <c r="O34" s="201">
        <f>+(O20-O29)/O20</f>
        <v>0.2513341932873005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1.4999688509423026</v>
      </c>
      <c r="H35" s="194">
        <f aca="true" t="shared" si="1" ref="H35:O35">+H34+H33</f>
        <v>1.4578851978900351</v>
      </c>
      <c r="I35" s="194">
        <f t="shared" si="1"/>
        <v>-0.28571887756742</v>
      </c>
      <c r="J35" s="194"/>
      <c r="K35" s="194">
        <f t="shared" si="1"/>
        <v>0.663169069853531</v>
      </c>
      <c r="L35" s="194"/>
      <c r="M35" s="194">
        <f t="shared" si="1"/>
        <v>0.724770642201835</v>
      </c>
      <c r="N35" s="194"/>
      <c r="O35" s="201">
        <f t="shared" si="1"/>
        <v>0.2513341932873005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1.4999688509423026</v>
      </c>
      <c r="H36" s="194">
        <f aca="true" t="shared" si="2" ref="H36:O36">IF(H35&gt;0,H35,0)</f>
        <v>1.4578851978900351</v>
      </c>
      <c r="I36" s="194">
        <f t="shared" si="2"/>
        <v>0</v>
      </c>
      <c r="J36" s="194"/>
      <c r="K36" s="194">
        <f t="shared" si="2"/>
        <v>0.663169069853531</v>
      </c>
      <c r="L36" s="194"/>
      <c r="M36" s="194">
        <f t="shared" si="2"/>
        <v>0.724770642201835</v>
      </c>
      <c r="N36" s="194"/>
      <c r="O36" s="201">
        <f t="shared" si="2"/>
        <v>0.2513341932873005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288368.32160798623</v>
      </c>
      <c r="H37" s="194">
        <f aca="true" t="shared" si="3" ref="H37:O37">+H36*H24*H18</f>
        <v>34255.60338642303</v>
      </c>
      <c r="I37" s="194">
        <f t="shared" si="3"/>
        <v>0</v>
      </c>
      <c r="J37" s="194"/>
      <c r="K37" s="194">
        <f t="shared" si="3"/>
        <v>53951.622301131625</v>
      </c>
      <c r="L37" s="194"/>
      <c r="M37" s="194">
        <f t="shared" si="3"/>
        <v>11301.819000000003</v>
      </c>
      <c r="N37" s="194"/>
      <c r="O37" s="201">
        <f t="shared" si="3"/>
        <v>8828.088405797102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288368.32160798623</v>
      </c>
      <c r="H38" s="205">
        <f aca="true" t="shared" si="4" ref="H38:O38">IF(H37&gt;0,H37,0)</f>
        <v>34255.60338642303</v>
      </c>
      <c r="I38" s="205">
        <f t="shared" si="4"/>
        <v>0</v>
      </c>
      <c r="J38" s="206"/>
      <c r="K38" s="205">
        <f t="shared" si="4"/>
        <v>53951.622301131625</v>
      </c>
      <c r="L38" s="206"/>
      <c r="M38" s="205">
        <f t="shared" si="4"/>
        <v>11301.819000000003</v>
      </c>
      <c r="N38" s="206"/>
      <c r="O38" s="207">
        <f t="shared" si="4"/>
        <v>8828.088405797102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288368.32160798623</v>
      </c>
      <c r="H41" s="108">
        <f>H38</f>
        <v>34255.60338642303</v>
      </c>
      <c r="I41" s="108">
        <f>I38</f>
        <v>0</v>
      </c>
      <c r="J41" s="143"/>
      <c r="K41" s="108">
        <f>K38</f>
        <v>53951.622301131625</v>
      </c>
      <c r="L41" s="143"/>
      <c r="M41" s="108">
        <f>M38</f>
        <v>11301.819000000003</v>
      </c>
      <c r="N41" s="143"/>
      <c r="O41" s="108">
        <f>O38</f>
        <v>8828.088405797102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41609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JJ</cp:lastModifiedBy>
  <cp:lastPrinted>2013-09-03T14:18:07Z</cp:lastPrinted>
  <dcterms:created xsi:type="dcterms:W3CDTF">1998-04-21T14:04:37Z</dcterms:created>
  <dcterms:modified xsi:type="dcterms:W3CDTF">2014-11-20T07:53:13Z</dcterms:modified>
  <cp:category/>
  <cp:version/>
  <cp:contentType/>
  <cp:contentStatus/>
</cp:coreProperties>
</file>