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<sst xmlns="http://schemas.openxmlformats.org/spreadsheetml/2006/main" count="85" uniqueCount="81">
  <si>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</si>
  <si>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</si>
  <si>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</si>
  <si>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</si>
  <si>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</si>
  <si>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</si>
  <si>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</si>
  <si>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</si>
  <si>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</si>
  <si>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</si>
  <si>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</si>
  <si>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</si>
  <si>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</si>
  <si>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</si>
  <si>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</si>
  <si>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</si>
  <si>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</si>
  <si>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</si>
  <si>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</si>
  <si>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</si>
  <si>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</si>
  <si>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</si>
  <si>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</si>
  <si>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</si>
  <si>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</si>
  <si>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</si>
  <si>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</si>
  <si>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</si>
  <si>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</si>
  <si>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</si>
  <si>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</si>
  <si>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</si>
  <si>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</si>
  <si>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</si>
  <si>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</si>
  <si>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</si>
  <si>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</si>
  <si>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</si>
  <si>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</si>
  <si>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</si>
  <si>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</si>
  <si>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</si>
  <si>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</si>
  <si>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</si>
  <si>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</si>
  <si>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</si>
  <si>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</si>
  <si>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</si>
  <si>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</si>
  <si>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</si>
  <si>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</si>
  <si>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</si>
  <si>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</si>
  <si>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</si>
  <si>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</si>
  <si>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</si>
  <si>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</si>
  <si>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</si>
  <si>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</si>
  <si>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</si>
  <si>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</si>
  <si>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</si>
  <si>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</si>
  <si>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</si>
  <si>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</si>
  <si>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</si>
  <si>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</si>
  <si>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</si>
  <si>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</si>
  <si>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</si>
  <si>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</si>
  <si>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</si>
  <si>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</si>
  <si>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</si>
  <si>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</si>
  <si>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</si>
  <si>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</si>
  <si>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</si>
  <si>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230/13</t>
  </si>
  <si>
    <t>Asociado al desempeño durante los doce meses anteriores a septiembre de 2011</t>
  </si>
  <si>
    <t>ANEXO V al Memorandum  D.T.E.E. N°  332 /2015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</si>
</sst>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1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1" applyFont="1" applyFill="1" applyBorder="1" applyAlignment="1">
      <alignment horizontal="center"/>
      <protection/>
    </xf>
    <xf numFmtId="170" fontId="33" fillId="0" borderId="0" xfId="51" applyNumberFormat="1" applyFont="1" applyFill="1" applyBorder="1" applyAlignment="1">
      <alignment horizontal="right" wrapText="1"/>
      <protection/>
    </xf>
    <xf numFmtId="2" fontId="33" fillId="0" borderId="0" xfId="51" applyNumberFormat="1" applyFont="1" applyFill="1" applyBorder="1" applyAlignment="1">
      <alignment horizontal="right" wrapText="1"/>
      <protection/>
    </xf>
    <xf numFmtId="22" fontId="33" fillId="0" borderId="0" xfId="51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1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320748.28413610574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38049.8394421989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9639.23429464462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95305.49599063476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14183.476285714283</v>
      </c>
      <c r="K24" s="80">
        <f>J24*0.5</f>
        <v>7091.738142857142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20670.2494898638</v>
      </c>
      <c r="K26" s="80">
        <f>J26*0.5</f>
        <v>10335.1247449319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512366.57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516023.4425269512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3656.8725269511924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 al Memorandum  D.T.E.E. N°  332 /2015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septiembre de 2011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42496.55000001518</v>
      </c>
      <c r="H22" s="179">
        <v>4199.260333317487</v>
      </c>
      <c r="I22" s="180">
        <v>69651.31715281017</v>
      </c>
      <c r="J22" s="181"/>
      <c r="K22" s="182">
        <v>554926.6666671436</v>
      </c>
      <c r="L22" s="181"/>
      <c r="M22" s="182">
        <v>1815.7333333348506</v>
      </c>
      <c r="N22" s="181"/>
      <c r="O22" s="182">
        <v>1036578.0152779038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11150</v>
      </c>
      <c r="L24" s="140"/>
      <c r="M24" s="132">
        <v>122</v>
      </c>
      <c r="N24" s="140"/>
      <c r="O24" s="185">
        <v>7732.5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1</v>
      </c>
      <c r="H25" s="126">
        <v>2</v>
      </c>
      <c r="I25" s="103">
        <v>24</v>
      </c>
      <c r="J25" s="140"/>
      <c r="K25" s="133">
        <v>15</v>
      </c>
      <c r="L25" s="140"/>
      <c r="M25" s="133">
        <v>16</v>
      </c>
      <c r="N25" s="140"/>
      <c r="O25" s="133">
        <v>28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0.9982845812100773</v>
      </c>
      <c r="H27" s="128">
        <f>1-H22/H23/H24</f>
        <v>0.999622842157389</v>
      </c>
      <c r="I27" s="129">
        <f>1-I22/I23/I24</f>
        <v>0.9976960117061956</v>
      </c>
      <c r="J27" s="141"/>
      <c r="K27" s="104">
        <f>1-K22/K23/K24</f>
        <v>0.9943185835875755</v>
      </c>
      <c r="L27" s="141"/>
      <c r="M27" s="104">
        <f>1-M22/M23/M24</f>
        <v>0.9983010205354678</v>
      </c>
      <c r="N27" s="141"/>
      <c r="O27" s="104">
        <f>1-O22/O23/O24</f>
        <v>0.984696951353138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0.03536067892503536</v>
      </c>
      <c r="H29" s="131">
        <f>+H25/H24*100</f>
        <v>0.15735641227380015</v>
      </c>
      <c r="I29" s="130">
        <f>+I25/I24*100</f>
        <v>0.6954505940307157</v>
      </c>
      <c r="J29" s="142"/>
      <c r="K29" s="105">
        <f>+K25/K24*100</f>
        <v>0.13452914798206278</v>
      </c>
      <c r="L29" s="142"/>
      <c r="M29" s="105">
        <f>+M25/M24</f>
        <v>0.13114754098360656</v>
      </c>
      <c r="N29" s="142"/>
      <c r="O29" s="105">
        <f>+O25/O24*100</f>
        <v>0.3621079857743291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0.8191821661302153</v>
      </c>
      <c r="H32" s="198">
        <f>+(H27-H19)/(1-H19)</f>
        <v>0.9420470432373915</v>
      </c>
      <c r="I32" s="198">
        <f>+(I27-I19)/(1-I19)</f>
        <v>0.2833628946175965</v>
      </c>
      <c r="J32" s="198"/>
      <c r="K32" s="198">
        <f>+(K27-K19)/(1-K19)</f>
        <v>0.34598636900834834</v>
      </c>
      <c r="L32" s="198"/>
      <c r="M32" s="198">
        <f>+(M27-M19)/(1-M19)</f>
        <v>-0.7144091468539827</v>
      </c>
      <c r="N32" s="198"/>
      <c r="O32" s="199">
        <f>+(O27-O19)/(1-O19)</f>
        <v>0.0698931108696285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0.8191821661302153</v>
      </c>
      <c r="H33" s="194">
        <f aca="true" t="shared" si="0" ref="H33:O33">IF(H32&gt;0,H32,0)</f>
        <v>0.9420470432373915</v>
      </c>
      <c r="I33" s="194">
        <f t="shared" si="0"/>
        <v>0.2833628946175965</v>
      </c>
      <c r="J33" s="194"/>
      <c r="K33" s="194">
        <f t="shared" si="0"/>
        <v>0.34598636900834834</v>
      </c>
      <c r="L33" s="194"/>
      <c r="M33" s="194">
        <f t="shared" si="0"/>
        <v>0</v>
      </c>
      <c r="N33" s="194"/>
      <c r="O33" s="201">
        <f t="shared" si="0"/>
        <v>0.0698931108696285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0.9400666458897706</v>
      </c>
      <c r="H34" s="194">
        <f>+(H20-H29)/H20</f>
        <v>0.8582374664199999</v>
      </c>
      <c r="I34" s="194">
        <f>+(I20-I29)/I20</f>
        <v>0.30454940596928426</v>
      </c>
      <c r="J34" s="194"/>
      <c r="K34" s="194">
        <f>+(K20-K29)/K20</f>
        <v>0.7309417040358744</v>
      </c>
      <c r="L34" s="194"/>
      <c r="M34" s="194">
        <f>+(M20-M29)/M20</f>
        <v>0.8126463700234191</v>
      </c>
      <c r="N34" s="194"/>
      <c r="O34" s="201">
        <f>+(O20-O29)/O20</f>
        <v>0.47520581771836357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1.7592488120199858</v>
      </c>
      <c r="H35" s="194">
        <f aca="true" t="shared" si="1" ref="H35:O35">+H34+H33</f>
        <v>1.8002845096573914</v>
      </c>
      <c r="I35" s="194">
        <f t="shared" si="1"/>
        <v>0.5879123005868807</v>
      </c>
      <c r="J35" s="194"/>
      <c r="K35" s="194">
        <f t="shared" si="1"/>
        <v>1.0769280730442228</v>
      </c>
      <c r="L35" s="194"/>
      <c r="M35" s="194">
        <f t="shared" si="1"/>
        <v>0.8126463700234191</v>
      </c>
      <c r="N35" s="194"/>
      <c r="O35" s="201">
        <f t="shared" si="1"/>
        <v>0.545098928587992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1.7592488120199858</v>
      </c>
      <c r="H36" s="194">
        <f aca="true" t="shared" si="2" ref="H36:O36">IF(H35&gt;0,H35,0)</f>
        <v>1.8002845096573914</v>
      </c>
      <c r="I36" s="194">
        <f t="shared" si="2"/>
        <v>0.5879123005868807</v>
      </c>
      <c r="J36" s="194"/>
      <c r="K36" s="194">
        <f t="shared" si="2"/>
        <v>1.0769280730442228</v>
      </c>
      <c r="L36" s="194"/>
      <c r="M36" s="194">
        <f t="shared" si="2"/>
        <v>0.8126463700234191</v>
      </c>
      <c r="N36" s="194"/>
      <c r="O36" s="201">
        <f t="shared" si="2"/>
        <v>0.545098928587992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320748.28413610574</v>
      </c>
      <c r="H37" s="194">
        <f aca="true" t="shared" si="3" ref="H37:O37">+H36*H24*H18</f>
        <v>38049.8394421989</v>
      </c>
      <c r="I37" s="194">
        <f t="shared" si="3"/>
        <v>9639.23429464462</v>
      </c>
      <c r="J37" s="194"/>
      <c r="K37" s="194">
        <f t="shared" si="3"/>
        <v>95305.49599063476</v>
      </c>
      <c r="L37" s="194"/>
      <c r="M37" s="194">
        <f t="shared" si="3"/>
        <v>14183.476285714283</v>
      </c>
      <c r="N37" s="194"/>
      <c r="O37" s="201">
        <f t="shared" si="3"/>
        <v>20670.2494898638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320748.28413610574</v>
      </c>
      <c r="H38" s="205">
        <f aca="true" t="shared" si="4" ref="H38:O38">IF(H37&gt;0,H37,0)</f>
        <v>38049.8394421989</v>
      </c>
      <c r="I38" s="205">
        <f t="shared" si="4"/>
        <v>9639.23429464462</v>
      </c>
      <c r="J38" s="206"/>
      <c r="K38" s="205">
        <f t="shared" si="4"/>
        <v>95305.49599063476</v>
      </c>
      <c r="L38" s="206"/>
      <c r="M38" s="205">
        <f t="shared" si="4"/>
        <v>14183.476285714283</v>
      </c>
      <c r="N38" s="206"/>
      <c r="O38" s="207">
        <f t="shared" si="4"/>
        <v>20670.2494898638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320748.28413610574</v>
      </c>
      <c r="H41" s="108">
        <f>H38</f>
        <v>38049.8394421989</v>
      </c>
      <c r="I41" s="108">
        <f>I38</f>
        <v>9639.23429464462</v>
      </c>
      <c r="J41" s="143"/>
      <c r="K41" s="108">
        <f>K38</f>
        <v>95305.49599063476</v>
      </c>
      <c r="L41" s="143"/>
      <c r="M41" s="108">
        <f>M38</f>
        <v>14183.476285714283</v>
      </c>
      <c r="N41" s="143"/>
      <c r="O41" s="108">
        <f>O38</f>
        <v>20670.2494898638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2015-04-13T20:46:45Z</cp:lastPrinted>
  <dcterms:created xsi:type="dcterms:W3CDTF">1998-04-21T14:04:37Z</dcterms:created>
  <dcterms:modified xsi:type="dcterms:W3CDTF">2015-06-01T13:21:48Z</dcterms:modified>
  <cp:category/>
  <cp:version/>
  <cp:contentType/>
  <cp:contentStatus/>
</cp:coreProperties>
</file>