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'TOTAL'!$A$1:$L$32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<sst xmlns="http://schemas.openxmlformats.org/spreadsheetml/2006/main" count="81" uniqueCount="77">
  <si>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</si>
  <si>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</si>
  <si>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</si>
  <si>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</si>
  <si>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</si>
  <si>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</si>
  <si>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</si>
  <si>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</si>
  <si>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</si>
  <si>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</si>
  <si>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</si>
  <si>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</si>
  <si>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</si>
  <si>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</si>
  <si>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</si>
  <si>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</si>
  <si>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</si>
  <si>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</si>
  <si>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</si>
  <si>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</si>
  <si>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</si>
  <si>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</si>
  <si>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</si>
  <si>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</si>
  <si>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</si>
  <si>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</si>
  <si>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</si>
  <si>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</si>
  <si>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</si>
  <si>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</si>
  <si>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</si>
  <si>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</si>
  <si>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</si>
  <si>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</si>
  <si>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</si>
  <si>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</si>
  <si>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</si>
  <si>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</si>
  <si>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</si>
  <si>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</si>
  <si>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</si>
  <si>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</si>
  <si>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</si>
  <si>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</si>
  <si>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</si>
  <si>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</si>
  <si>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</si>
  <si>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</si>
  <si>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</si>
  <si>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</si>
  <si>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</si>
  <si>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</si>
  <si>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</si>
  <si>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</si>
  <si>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</si>
  <si>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</si>
  <si>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</si>
  <si>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</si>
  <si>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</si>
  <si>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</si>
  <si>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</si>
  <si>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</si>
  <si>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</si>
  <si>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</si>
  <si>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</si>
  <si>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</si>
  <si>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</si>
  <si>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</si>
  <si>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</si>
  <si>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</si>
  <si>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</si>
  <si>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</si>
  <si>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</si>
  <si>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</si>
  <si>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</si>
  <si>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enero de 2004</t>
  </si>
  <si>
    <t>ANEXO II a la Resolución E.N.R.E. N° 686/2007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</si>
</sst>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/>
    </xf>
    <xf numFmtId="165" fontId="18" fillId="3" borderId="1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left" vertical="center"/>
      <protection/>
    </xf>
    <xf numFmtId="2" fontId="18" fillId="3" borderId="18" xfId="0" applyNumberFormat="1" applyFont="1" applyFill="1" applyBorder="1" applyAlignment="1">
      <alignment horizontal="center" vertical="center"/>
    </xf>
    <xf numFmtId="165" fontId="18" fillId="3" borderId="18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zoomScale="75" zoomScaleNormal="75" workbookViewId="0" topLeftCell="A1">
      <selection activeCell="E7" sqref="E7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76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8.75">
      <c r="B7" s="73" t="s">
        <v>31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8.75">
      <c r="B9" s="73" t="s">
        <v>32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8.75">
      <c r="B11" s="73" t="s">
        <v>68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75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"Asociado al desempeño durante los doce meses anteriores a "&amp;B13</f>
        <v>Asociado al desempeño durante los doce meses anteriores a enero de 2004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>
        <f>SUM(I17:I19)</f>
        <v>337562.23170267686</v>
      </c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12</v>
      </c>
      <c r="E17" s="39" t="s">
        <v>11</v>
      </c>
      <c r="F17" s="33"/>
      <c r="G17" s="36"/>
      <c r="H17" s="36"/>
      <c r="I17" s="40">
        <f>+Datos1!G41</f>
        <v>300317.4301620446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15</v>
      </c>
      <c r="E18" s="39" t="s">
        <v>13</v>
      </c>
      <c r="F18" s="33"/>
      <c r="G18" s="36"/>
      <c r="H18" s="36"/>
      <c r="I18" s="40">
        <f>+Datos1!H41</f>
        <v>27952.955928084208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16</v>
      </c>
      <c r="E19" s="39" t="s">
        <v>14</v>
      </c>
      <c r="F19" s="33"/>
      <c r="G19" s="36"/>
      <c r="H19" s="36"/>
      <c r="I19" s="40">
        <f>+Datos1!I41</f>
        <v>9291.84561254803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+Datos1!K41</f>
        <v>54464.12822269658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+Datos1!M41</f>
        <v>10811.324142857144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17</v>
      </c>
      <c r="D25" s="39" t="s">
        <v>18</v>
      </c>
      <c r="E25" s="46"/>
      <c r="F25" s="46"/>
      <c r="G25" s="36"/>
      <c r="H25" s="36"/>
      <c r="I25" s="36"/>
      <c r="J25" s="40">
        <f>+Datos1!O41</f>
        <v>12588.354782608694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415426.0388508393</v>
      </c>
      <c r="I28" s="82"/>
      <c r="J28" s="190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C1">
      <selection activeCell="G24" sqref="G2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E.N.R.E. N° 686/2007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212" t="s">
        <v>1</v>
      </c>
      <c r="B4" s="212"/>
      <c r="C4" s="79"/>
      <c r="P4" s="16"/>
    </row>
    <row r="5" spans="1:16" s="15" customFormat="1" ht="11.25">
      <c r="A5" s="212" t="s">
        <v>2</v>
      </c>
      <c r="B5" s="212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33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36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2004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221" t="s">
        <v>45</v>
      </c>
      <c r="E14" s="221"/>
      <c r="F14" s="116"/>
      <c r="G14" s="223" t="s">
        <v>38</v>
      </c>
      <c r="H14" s="223"/>
      <c r="I14" s="223"/>
      <c r="J14" s="117"/>
      <c r="K14" s="126" t="s">
        <v>39</v>
      </c>
      <c r="L14" s="117"/>
      <c r="M14" s="126" t="s">
        <v>40</v>
      </c>
      <c r="N14" s="117"/>
      <c r="O14" s="126" t="s">
        <v>41</v>
      </c>
      <c r="P14" s="118"/>
    </row>
    <row r="15" spans="1:16" s="142" customFormat="1" ht="19.5">
      <c r="A15" s="138"/>
      <c r="B15" s="139"/>
      <c r="C15" s="138"/>
      <c r="D15" s="224" t="s">
        <v>47</v>
      </c>
      <c r="E15" s="224"/>
      <c r="F15" s="116"/>
      <c r="G15" s="222" t="s">
        <v>48</v>
      </c>
      <c r="H15" s="222"/>
      <c r="I15" s="222"/>
      <c r="J15" s="117"/>
      <c r="K15" s="140" t="s">
        <v>49</v>
      </c>
      <c r="L15" s="117"/>
      <c r="M15" s="140" t="s">
        <v>50</v>
      </c>
      <c r="N15" s="117"/>
      <c r="O15" s="140" t="s">
        <v>51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42</v>
      </c>
      <c r="H17" s="99" t="s">
        <v>43</v>
      </c>
      <c r="I17" s="99" t="s">
        <v>44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213" t="s">
        <v>54</v>
      </c>
      <c r="D18" s="149" t="s">
        <v>37</v>
      </c>
      <c r="E18" s="150" t="s">
        <v>57</v>
      </c>
      <c r="F18" s="97"/>
      <c r="G18" s="168">
        <v>64.47</v>
      </c>
      <c r="H18" s="169">
        <v>16.629</v>
      </c>
      <c r="I18" s="170">
        <v>4.751</v>
      </c>
      <c r="J18" s="171"/>
      <c r="K18" s="172">
        <v>7.937</v>
      </c>
      <c r="L18" s="171"/>
      <c r="M18" s="172">
        <v>143.061</v>
      </c>
      <c r="N18" s="171"/>
      <c r="O18" s="172">
        <v>4.904</v>
      </c>
      <c r="P18" s="101"/>
    </row>
    <row r="19" spans="1:16" s="102" customFormat="1" ht="19.5" customHeight="1">
      <c r="A19" s="97"/>
      <c r="B19" s="98"/>
      <c r="C19" s="216"/>
      <c r="D19" s="151" t="s">
        <v>23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217"/>
      <c r="D20" s="153" t="s">
        <v>24</v>
      </c>
      <c r="E20" s="154" t="s">
        <v>63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213" t="s">
        <v>55</v>
      </c>
      <c r="D22" s="155" t="s">
        <v>64</v>
      </c>
      <c r="E22" s="156" t="s">
        <v>58</v>
      </c>
      <c r="F22" s="120"/>
      <c r="G22" s="182">
        <v>24001.05000003468</v>
      </c>
      <c r="H22" s="183">
        <v>19053.500000044063</v>
      </c>
      <c r="I22" s="184">
        <v>41299.75933341123</v>
      </c>
      <c r="J22" s="185"/>
      <c r="K22" s="186">
        <v>680160.833333226</v>
      </c>
      <c r="L22" s="185"/>
      <c r="M22" s="186">
        <v>6198.083333332383</v>
      </c>
      <c r="N22" s="185"/>
      <c r="O22" s="186">
        <v>980377.5833333335</v>
      </c>
      <c r="P22" s="104"/>
    </row>
    <row r="23" spans="1:20" s="102" customFormat="1" ht="19.5" customHeight="1">
      <c r="A23" s="97"/>
      <c r="B23" s="98"/>
      <c r="C23" s="214"/>
      <c r="D23" s="157" t="s">
        <v>65</v>
      </c>
      <c r="E23" s="152" t="s">
        <v>59</v>
      </c>
      <c r="F23" s="121"/>
      <c r="G23" s="127">
        <v>8760</v>
      </c>
      <c r="H23" s="128">
        <v>8760</v>
      </c>
      <c r="I23" s="106">
        <v>8760</v>
      </c>
      <c r="J23" s="144"/>
      <c r="K23" s="136">
        <v>8760</v>
      </c>
      <c r="L23" s="144"/>
      <c r="M23" s="136">
        <v>8760</v>
      </c>
      <c r="N23" s="144"/>
      <c r="O23" s="136">
        <v>8760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214"/>
      <c r="D24" s="158" t="s">
        <v>66</v>
      </c>
      <c r="E24" s="159" t="s">
        <v>60</v>
      </c>
      <c r="F24" s="122"/>
      <c r="G24" s="187">
        <v>2982</v>
      </c>
      <c r="H24" s="188">
        <v>1413</v>
      </c>
      <c r="I24" s="167">
        <v>3111.1</v>
      </c>
      <c r="J24" s="144"/>
      <c r="K24" s="136">
        <v>9400</v>
      </c>
      <c r="L24" s="144"/>
      <c r="M24" s="136">
        <v>107</v>
      </c>
      <c r="N24" s="144"/>
      <c r="O24" s="189">
        <v>6480</v>
      </c>
      <c r="P24" s="101"/>
    </row>
    <row r="25" spans="1:16" s="102" customFormat="1" ht="19.5" customHeight="1" thickBot="1">
      <c r="A25" s="97"/>
      <c r="B25" s="98"/>
      <c r="C25" s="215"/>
      <c r="D25" s="160" t="s">
        <v>56</v>
      </c>
      <c r="E25" s="154" t="s">
        <v>61</v>
      </c>
      <c r="F25" s="123"/>
      <c r="G25" s="129">
        <v>6</v>
      </c>
      <c r="H25" s="130">
        <v>9</v>
      </c>
      <c r="I25" s="107">
        <v>28</v>
      </c>
      <c r="J25" s="144"/>
      <c r="K25" s="137">
        <v>15</v>
      </c>
      <c r="L25" s="144"/>
      <c r="M25" s="137">
        <v>22</v>
      </c>
      <c r="N25" s="144"/>
      <c r="O25" s="137">
        <v>27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213" t="s">
        <v>46</v>
      </c>
      <c r="D27" s="161" t="s">
        <v>25</v>
      </c>
      <c r="E27" s="162"/>
      <c r="F27" s="124"/>
      <c r="G27" s="131">
        <f>1-G22/G23/G24</f>
        <v>0.9990812052681372</v>
      </c>
      <c r="H27" s="132">
        <f>1-H22/H23/H24</f>
        <v>0.9984606814737221</v>
      </c>
      <c r="I27" s="133">
        <f>1-I22/I23/I24</f>
        <v>0.9984845924596473</v>
      </c>
      <c r="J27" s="145"/>
      <c r="K27" s="108">
        <f>1-K22/K23/K24</f>
        <v>0.9917400073674678</v>
      </c>
      <c r="L27" s="145"/>
      <c r="M27" s="108">
        <f>1-M22/M23/M24</f>
        <v>0.9933874414998801</v>
      </c>
      <c r="N27" s="145"/>
      <c r="O27" s="108">
        <f>1-O22/O23/O24</f>
        <v>0.9827291282038634</v>
      </c>
      <c r="P27" s="101"/>
    </row>
    <row r="28" spans="1:16" s="102" customFormat="1" ht="19.5" customHeight="1" thickBot="1" thickTop="1">
      <c r="A28" s="97"/>
      <c r="B28" s="98"/>
      <c r="C28" s="216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17"/>
      <c r="D29" s="163" t="s">
        <v>26</v>
      </c>
      <c r="E29" s="164" t="s">
        <v>62</v>
      </c>
      <c r="F29" s="124"/>
      <c r="G29" s="135">
        <f>+G25/G24*100</f>
        <v>0.2012072434607646</v>
      </c>
      <c r="H29" s="135">
        <f>+H25/H24*100</f>
        <v>0.6369426751592357</v>
      </c>
      <c r="I29" s="134">
        <f>+I25/I24*100</f>
        <v>0.900003214297194</v>
      </c>
      <c r="J29" s="146"/>
      <c r="K29" s="109">
        <f>+K25/K24*100</f>
        <v>0.15957446808510636</v>
      </c>
      <c r="L29" s="146"/>
      <c r="M29" s="109">
        <f>+M25/M24</f>
        <v>0.205607476635514</v>
      </c>
      <c r="N29" s="146"/>
      <c r="O29" s="109">
        <f>+O25/O24*100</f>
        <v>0.4166666666666667</v>
      </c>
      <c r="P29" s="101"/>
    </row>
    <row r="30" spans="1:16" s="102" customFormat="1" ht="19.5" customHeight="1" hidden="1" thickTop="1">
      <c r="A30" s="97"/>
      <c r="B30" s="98"/>
      <c r="C30" s="191"/>
      <c r="D30" s="124"/>
      <c r="E30" s="125"/>
      <c r="F30" s="124"/>
      <c r="G30" s="192"/>
      <c r="H30" s="192"/>
      <c r="I30" s="192"/>
      <c r="J30" s="192"/>
      <c r="K30" s="192"/>
      <c r="L30" s="192"/>
      <c r="M30" s="192"/>
      <c r="N30" s="192"/>
      <c r="O30" s="192"/>
      <c r="P30" s="101"/>
    </row>
    <row r="31" spans="1:16" s="102" customFormat="1" ht="19.5" customHeight="1" hidden="1" thickBot="1">
      <c r="A31" s="97"/>
      <c r="B31" s="98"/>
      <c r="C31" s="191"/>
      <c r="D31" s="124"/>
      <c r="E31" s="125"/>
      <c r="F31" s="124"/>
      <c r="G31" s="192"/>
      <c r="H31" s="192"/>
      <c r="I31" s="192"/>
      <c r="J31" s="192"/>
      <c r="K31" s="192"/>
      <c r="L31" s="192"/>
      <c r="M31" s="192"/>
      <c r="N31" s="192"/>
      <c r="O31" s="192"/>
      <c r="P31" s="101"/>
    </row>
    <row r="32" spans="1:16" s="195" customFormat="1" ht="19.5" customHeight="1" hidden="1" thickTop="1">
      <c r="A32" s="193"/>
      <c r="B32" s="218" t="s">
        <v>74</v>
      </c>
      <c r="C32" s="199" t="s">
        <v>69</v>
      </c>
      <c r="D32" s="200"/>
      <c r="E32" s="201"/>
      <c r="F32" s="200"/>
      <c r="G32" s="202">
        <f>+(G27-G19)/(1-G19)</f>
        <v>0.9031522365486617</v>
      </c>
      <c r="H32" s="202">
        <f>+(H27-H19)/(1-H19)</f>
        <v>0.763472875495102</v>
      </c>
      <c r="I32" s="202">
        <f>+(I27-I19)/(1-I19)</f>
        <v>0.5286446219742624</v>
      </c>
      <c r="J32" s="202"/>
      <c r="K32" s="202">
        <f>+(K27-K19)/(1-K19)</f>
        <v>0.04915475624125857</v>
      </c>
      <c r="L32" s="202"/>
      <c r="M32" s="202">
        <f>+(M27-M19)/(1-M19)</f>
        <v>-5.672612008193864</v>
      </c>
      <c r="N32" s="202"/>
      <c r="O32" s="203">
        <f>+(O27-O19)/(1-O19)</f>
        <v>-0.049709584643321494</v>
      </c>
      <c r="P32" s="194"/>
    </row>
    <row r="33" spans="1:16" s="195" customFormat="1" ht="19.5" customHeight="1" hidden="1">
      <c r="A33" s="193"/>
      <c r="B33" s="218"/>
      <c r="C33" s="204" t="s">
        <v>70</v>
      </c>
      <c r="D33" s="196"/>
      <c r="E33" s="197"/>
      <c r="F33" s="196"/>
      <c r="G33" s="198">
        <f>IF(G32&gt;0,G32,0)</f>
        <v>0.9031522365486617</v>
      </c>
      <c r="H33" s="198">
        <f aca="true" t="shared" si="0" ref="H33:O33">IF(H32&gt;0,H32,0)</f>
        <v>0.763472875495102</v>
      </c>
      <c r="I33" s="198">
        <f t="shared" si="0"/>
        <v>0.5286446219742624</v>
      </c>
      <c r="J33" s="198"/>
      <c r="K33" s="198">
        <f t="shared" si="0"/>
        <v>0.04915475624125857</v>
      </c>
      <c r="L33" s="198"/>
      <c r="M33" s="198">
        <f t="shared" si="0"/>
        <v>0</v>
      </c>
      <c r="N33" s="198"/>
      <c r="O33" s="205">
        <f t="shared" si="0"/>
        <v>0</v>
      </c>
      <c r="P33" s="194"/>
    </row>
    <row r="34" spans="1:16" s="195" customFormat="1" ht="19.5" customHeight="1" hidden="1">
      <c r="A34" s="193"/>
      <c r="B34" s="218"/>
      <c r="C34" s="204" t="s">
        <v>71</v>
      </c>
      <c r="D34" s="196"/>
      <c r="E34" s="197"/>
      <c r="F34" s="196"/>
      <c r="G34" s="198">
        <f>+(G20-G29)/G20</f>
        <v>0.6589707737953142</v>
      </c>
      <c r="H34" s="198">
        <f>+(H20-H29)/H20</f>
        <v>0.4261777701268147</v>
      </c>
      <c r="I34" s="198">
        <f>+(I20-I29)/I20</f>
        <v>0.09999678570280601</v>
      </c>
      <c r="J34" s="198"/>
      <c r="K34" s="198">
        <f>+(K20-K29)/K20</f>
        <v>0.6808510638297873</v>
      </c>
      <c r="L34" s="198"/>
      <c r="M34" s="198">
        <f>+(M20-M29)/M20</f>
        <v>0.706275033377837</v>
      </c>
      <c r="N34" s="198"/>
      <c r="O34" s="205">
        <f>+(O20-O29)/O20</f>
        <v>0.396135265700483</v>
      </c>
      <c r="P34" s="194"/>
    </row>
    <row r="35" spans="1:16" s="195" customFormat="1" ht="19.5" customHeight="1" hidden="1">
      <c r="A35" s="193"/>
      <c r="B35" s="218"/>
      <c r="C35" s="204" t="s">
        <v>72</v>
      </c>
      <c r="D35" s="196"/>
      <c r="E35" s="197"/>
      <c r="F35" s="196"/>
      <c r="G35" s="198">
        <f>+G34+G33</f>
        <v>1.562123010343976</v>
      </c>
      <c r="H35" s="198">
        <f aca="true" t="shared" si="1" ref="H35:O35">+H34+H33</f>
        <v>1.1896506456219167</v>
      </c>
      <c r="I35" s="198">
        <f t="shared" si="1"/>
        <v>0.6286414076770684</v>
      </c>
      <c r="J35" s="198"/>
      <c r="K35" s="198">
        <f t="shared" si="1"/>
        <v>0.7300058200710459</v>
      </c>
      <c r="L35" s="198"/>
      <c r="M35" s="198">
        <f t="shared" si="1"/>
        <v>0.706275033377837</v>
      </c>
      <c r="N35" s="198"/>
      <c r="O35" s="205">
        <f t="shared" si="1"/>
        <v>0.396135265700483</v>
      </c>
      <c r="P35" s="194"/>
    </row>
    <row r="36" spans="1:16" s="195" customFormat="1" ht="19.5" customHeight="1" hidden="1">
      <c r="A36" s="193"/>
      <c r="B36" s="218"/>
      <c r="C36" s="204" t="s">
        <v>70</v>
      </c>
      <c r="D36" s="196"/>
      <c r="E36" s="197"/>
      <c r="F36" s="196"/>
      <c r="G36" s="198">
        <f>IF(G35&gt;0,G35,0)</f>
        <v>1.562123010343976</v>
      </c>
      <c r="H36" s="198">
        <f aca="true" t="shared" si="2" ref="H36:O36">IF(H35&gt;0,H35,0)</f>
        <v>1.1896506456219167</v>
      </c>
      <c r="I36" s="198">
        <f t="shared" si="2"/>
        <v>0.6286414076770684</v>
      </c>
      <c r="J36" s="198"/>
      <c r="K36" s="198">
        <f t="shared" si="2"/>
        <v>0.7300058200710459</v>
      </c>
      <c r="L36" s="198"/>
      <c r="M36" s="198">
        <f t="shared" si="2"/>
        <v>0.706275033377837</v>
      </c>
      <c r="N36" s="198"/>
      <c r="O36" s="205">
        <f t="shared" si="2"/>
        <v>0.396135265700483</v>
      </c>
      <c r="P36" s="194"/>
    </row>
    <row r="37" spans="1:16" s="195" customFormat="1" ht="19.5" customHeight="1" hidden="1">
      <c r="A37" s="193"/>
      <c r="B37" s="218"/>
      <c r="C37" s="204" t="s">
        <v>73</v>
      </c>
      <c r="D37" s="196"/>
      <c r="E37" s="197"/>
      <c r="F37" s="196"/>
      <c r="G37" s="198">
        <f>+G36*G24*G18</f>
        <v>300317.4301620446</v>
      </c>
      <c r="H37" s="198">
        <f aca="true" t="shared" si="3" ref="H37:O37">+H36*H24*H18</f>
        <v>27952.955928084208</v>
      </c>
      <c r="I37" s="198">
        <f t="shared" si="3"/>
        <v>9291.84561254803</v>
      </c>
      <c r="J37" s="198"/>
      <c r="K37" s="198">
        <f t="shared" si="3"/>
        <v>54464.12822269658</v>
      </c>
      <c r="L37" s="198"/>
      <c r="M37" s="198">
        <f t="shared" si="3"/>
        <v>10811.324142857144</v>
      </c>
      <c r="N37" s="198"/>
      <c r="O37" s="205">
        <f t="shared" si="3"/>
        <v>12588.354782608694</v>
      </c>
      <c r="P37" s="194"/>
    </row>
    <row r="38" spans="1:16" s="195" customFormat="1" ht="19.5" customHeight="1" hidden="1" thickBot="1">
      <c r="A38" s="193"/>
      <c r="B38" s="218"/>
      <c r="C38" s="206" t="s">
        <v>70</v>
      </c>
      <c r="D38" s="207"/>
      <c r="E38" s="208"/>
      <c r="F38" s="207"/>
      <c r="G38" s="209">
        <f>IF(G37&gt;0,G37,0)</f>
        <v>300317.4301620446</v>
      </c>
      <c r="H38" s="209">
        <f aca="true" t="shared" si="4" ref="H38:O38">IF(H37&gt;0,H37,0)</f>
        <v>27952.955928084208</v>
      </c>
      <c r="I38" s="209">
        <f t="shared" si="4"/>
        <v>9291.84561254803</v>
      </c>
      <c r="J38" s="210"/>
      <c r="K38" s="209">
        <f t="shared" si="4"/>
        <v>54464.12822269658</v>
      </c>
      <c r="L38" s="210"/>
      <c r="M38" s="209">
        <f t="shared" si="4"/>
        <v>10811.324142857144</v>
      </c>
      <c r="N38" s="210"/>
      <c r="O38" s="211">
        <f t="shared" si="4"/>
        <v>12588.354782608694</v>
      </c>
      <c r="P38" s="194"/>
    </row>
    <row r="39" spans="1:16" s="102" customFormat="1" ht="19.5" customHeight="1" hidden="1" thickTop="1">
      <c r="A39" s="97"/>
      <c r="B39" s="98"/>
      <c r="C39" s="191"/>
      <c r="D39" s="124"/>
      <c r="E39" s="125"/>
      <c r="F39" s="124"/>
      <c r="G39" s="192"/>
      <c r="H39" s="192"/>
      <c r="I39" s="192"/>
      <c r="J39" s="192"/>
      <c r="K39" s="192"/>
      <c r="L39" s="192"/>
      <c r="M39" s="192"/>
      <c r="N39" s="192"/>
      <c r="O39" s="192"/>
      <c r="P39" s="101"/>
    </row>
    <row r="40" spans="1:16" s="102" customFormat="1" ht="19.5" customHeight="1" thickBot="1" thickTop="1">
      <c r="A40" s="97"/>
      <c r="B40" s="98"/>
      <c r="C40" s="9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1"/>
    </row>
    <row r="41" spans="1:16" s="114" customFormat="1" ht="19.5" customHeight="1" thickBot="1" thickTop="1">
      <c r="A41" s="110"/>
      <c r="B41" s="111"/>
      <c r="C41" s="110"/>
      <c r="D41" s="219" t="s">
        <v>27</v>
      </c>
      <c r="E41" s="220"/>
      <c r="F41" s="110"/>
      <c r="G41" s="112">
        <f>G38</f>
        <v>300317.4301620446</v>
      </c>
      <c r="H41" s="112">
        <f>H38</f>
        <v>27952.955928084208</v>
      </c>
      <c r="I41" s="112">
        <f>I38</f>
        <v>9291.84561254803</v>
      </c>
      <c r="J41" s="147"/>
      <c r="K41" s="112">
        <f>K38</f>
        <v>54464.12822269658</v>
      </c>
      <c r="L41" s="147"/>
      <c r="M41" s="112">
        <f>M38</f>
        <v>10811.324142857144</v>
      </c>
      <c r="N41" s="147"/>
      <c r="O41" s="112">
        <f>O38</f>
        <v>12588.354782608694</v>
      </c>
      <c r="P41" s="113"/>
    </row>
    <row r="42" spans="1:16" s="4" customFormat="1" ht="13.5" thickTop="1">
      <c r="A42" s="3"/>
      <c r="B42" s="41"/>
      <c r="C42" s="3"/>
      <c r="D42" s="81"/>
      <c r="E42" s="81"/>
      <c r="F42" s="81"/>
      <c r="G42" s="81"/>
      <c r="H42" s="87"/>
      <c r="I42" s="90"/>
      <c r="J42" s="90"/>
      <c r="K42" s="89"/>
      <c r="L42" s="90"/>
      <c r="M42" s="89"/>
      <c r="N42" s="90"/>
      <c r="O42" s="89"/>
      <c r="P42" s="5"/>
    </row>
    <row r="43" spans="1:16" s="4" customFormat="1" ht="15.75">
      <c r="A43" s="3"/>
      <c r="B43" s="41"/>
      <c r="C43" s="3"/>
      <c r="D43" s="93" t="s">
        <v>21</v>
      </c>
      <c r="E43" s="93"/>
      <c r="F43" s="93"/>
      <c r="G43" s="81"/>
      <c r="H43" s="87"/>
      <c r="I43" s="90"/>
      <c r="J43" s="90"/>
      <c r="K43" s="95" t="s">
        <v>35</v>
      </c>
      <c r="L43" s="90"/>
      <c r="M43" s="96"/>
      <c r="N43" s="90"/>
      <c r="O43" s="175" t="str">
        <f>+TOTAL!B13</f>
        <v>enero de 2004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81"/>
      <c r="H44" s="87"/>
      <c r="I44" s="90"/>
      <c r="J44" s="90"/>
      <c r="K44" s="88"/>
      <c r="L44" s="90"/>
      <c r="M44" s="89"/>
      <c r="N44" s="90"/>
      <c r="O44" s="89"/>
      <c r="P44" s="5"/>
    </row>
    <row r="45" spans="1:16" s="4" customFormat="1" ht="12.75">
      <c r="A45" s="3"/>
      <c r="B45" s="41"/>
      <c r="C45" s="3"/>
      <c r="D45" s="92" t="s">
        <v>19</v>
      </c>
      <c r="E45" s="92"/>
      <c r="F45" s="92"/>
      <c r="G45" s="81"/>
      <c r="H45" s="87"/>
      <c r="I45" s="90"/>
      <c r="J45" s="90"/>
      <c r="K45" s="92" t="s">
        <v>34</v>
      </c>
      <c r="L45" s="90"/>
      <c r="M45" s="89"/>
      <c r="N45" s="90"/>
      <c r="O45" s="89"/>
      <c r="P45" s="5"/>
    </row>
    <row r="46" spans="1:16" s="4" customFormat="1" ht="12.75">
      <c r="A46" s="3"/>
      <c r="B46" s="41"/>
      <c r="C46" s="3"/>
      <c r="D46" s="92" t="s">
        <v>20</v>
      </c>
      <c r="E46" s="92"/>
      <c r="F46" s="92"/>
      <c r="G46" s="81"/>
      <c r="H46" s="87"/>
      <c r="I46" s="90"/>
      <c r="J46" s="90"/>
      <c r="K46" s="92" t="s">
        <v>22</v>
      </c>
      <c r="L46" s="90"/>
      <c r="M46" s="89"/>
      <c r="N46" s="90"/>
      <c r="O46" s="89"/>
      <c r="P46" s="5"/>
    </row>
    <row r="47" spans="1:16" s="4" customFormat="1" ht="12.75">
      <c r="A47" s="3"/>
      <c r="B47" s="41"/>
      <c r="C47" s="3"/>
      <c r="D47" s="92" t="s">
        <v>67</v>
      </c>
      <c r="E47" s="92"/>
      <c r="F47" s="92"/>
      <c r="G47" s="81"/>
      <c r="H47" s="87"/>
      <c r="I47" s="90"/>
      <c r="J47" s="90"/>
      <c r="K47" s="92" t="s">
        <v>29</v>
      </c>
      <c r="L47" s="90"/>
      <c r="M47" s="89"/>
      <c r="N47" s="90"/>
      <c r="O47" s="89"/>
      <c r="P47" s="5"/>
    </row>
    <row r="48" spans="1:16" s="4" customFormat="1" ht="12.75">
      <c r="A48" s="3"/>
      <c r="B48" s="41"/>
      <c r="C48" s="3"/>
      <c r="D48" s="92" t="s">
        <v>28</v>
      </c>
      <c r="E48" s="92"/>
      <c r="F48" s="92"/>
      <c r="G48" s="81"/>
      <c r="H48" s="91"/>
      <c r="I48" s="90"/>
      <c r="J48" s="90"/>
      <c r="K48" s="92" t="s">
        <v>30</v>
      </c>
      <c r="L48" s="90"/>
      <c r="M48" s="90"/>
      <c r="N48" s="90"/>
      <c r="O48" s="90"/>
      <c r="P48" s="5"/>
    </row>
    <row r="49" spans="1:16" s="4" customFormat="1" ht="12.75">
      <c r="A49" s="3"/>
      <c r="B49" s="41"/>
      <c r="C49" s="3"/>
      <c r="D49" s="92"/>
      <c r="E49" s="92"/>
      <c r="F49" s="92"/>
      <c r="G49" s="81"/>
      <c r="H49" s="91"/>
      <c r="I49" s="90"/>
      <c r="J49" s="90"/>
      <c r="K49" s="92"/>
      <c r="L49" s="90"/>
      <c r="M49" s="90"/>
      <c r="N49" s="90"/>
      <c r="O49" s="90"/>
      <c r="P49" s="5"/>
    </row>
    <row r="50" spans="1:16" s="4" customFormat="1" ht="12.75">
      <c r="A50" s="3"/>
      <c r="B50" s="41"/>
      <c r="C50" s="148" t="s">
        <v>52</v>
      </c>
      <c r="D50" s="80" t="s">
        <v>53</v>
      </c>
      <c r="G50" s="7"/>
      <c r="H50" s="7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3" ht="13.5" thickTop="1">
      <c r="A52" s="1"/>
      <c r="B52" s="1"/>
      <c r="C52" s="1"/>
    </row>
    <row r="53" spans="5:19" ht="12.75">
      <c r="E53" s="180"/>
      <c r="F53" s="180"/>
      <c r="G53" s="180"/>
      <c r="H53" s="180"/>
      <c r="I53" s="180"/>
      <c r="J53" s="177"/>
      <c r="K53" s="180"/>
      <c r="L53" s="177"/>
      <c r="M53" s="180"/>
      <c r="N53" s="177"/>
      <c r="O53" s="180"/>
      <c r="P53" s="180"/>
      <c r="Q53" s="180"/>
      <c r="R53" s="180"/>
      <c r="S53" s="177"/>
    </row>
    <row r="54" spans="5:19" ht="12.7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77"/>
    </row>
    <row r="55" spans="5:19" ht="12.7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7"/>
    </row>
    <row r="56" spans="5:19" ht="12.7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7"/>
    </row>
    <row r="57" spans="5:19" ht="12.75"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77"/>
    </row>
    <row r="58" spans="5:19" ht="12.75"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77"/>
    </row>
    <row r="59" spans="5:16" ht="12.75"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5:16" ht="12.75"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77"/>
    </row>
    <row r="61" spans="6:16" ht="12.75">
      <c r="F61" s="177"/>
      <c r="G61" s="178"/>
      <c r="H61" s="178"/>
      <c r="I61" s="178"/>
      <c r="J61" s="178"/>
      <c r="K61" s="178"/>
      <c r="L61" s="178"/>
      <c r="M61" s="177"/>
      <c r="N61" s="177"/>
      <c r="O61" s="177"/>
      <c r="P61" s="178"/>
    </row>
    <row r="62" spans="6:16" ht="12.75">
      <c r="F62" s="177"/>
      <c r="G62" s="179"/>
      <c r="H62" s="179"/>
      <c r="I62" s="179"/>
      <c r="J62" s="179"/>
      <c r="K62" s="179"/>
      <c r="L62" s="179"/>
      <c r="M62" s="177"/>
      <c r="N62" s="177"/>
      <c r="O62" s="177"/>
      <c r="P62" s="181"/>
    </row>
    <row r="63" spans="6:16" ht="12.7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2007-10-11T14:09:29Z</cp:lastPrinted>
  <dcterms:created xsi:type="dcterms:W3CDTF">1998-04-21T14:04:37Z</dcterms:created>
  <dcterms:modified xsi:type="dcterms:W3CDTF">2007-10-11T19:08:03Z</dcterms:modified>
  <cp:category/>
  <cp:version/>
  <cp:contentType/>
  <cp:contentStatus/>
</cp:coreProperties>
</file>