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<sst xmlns="http://schemas.openxmlformats.org/spreadsheetml/2006/main" count="89" uniqueCount="82">
  <si>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</si>
  <si>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</si>
  <si>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</si>
  <si>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</si>
  <si>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</si>
  <si>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</si>
  <si>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</si>
  <si>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</si>
  <si>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</si>
  <si>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</si>
  <si>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</si>
  <si>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</si>
  <si>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</si>
  <si>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</si>
  <si>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</si>
  <si>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</si>
  <si>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</si>
  <si>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</si>
  <si>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</si>
  <si>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</si>
  <si>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</si>
  <si>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</si>
  <si>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</si>
  <si>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</si>
  <si>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</si>
  <si>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</si>
  <si>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</si>
  <si>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</si>
  <si>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</si>
  <si>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</si>
  <si>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</si>
  <si>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</si>
  <si>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</si>
  <si>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</si>
  <si>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</si>
  <si>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</si>
  <si>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</si>
  <si>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</si>
  <si>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</si>
  <si>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</si>
  <si>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</si>
  <si>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</si>
  <si>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</si>
  <si>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</si>
  <si>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</si>
  <si>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</si>
  <si>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</si>
  <si>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</si>
  <si>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</si>
  <si>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</si>
  <si>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</si>
  <si>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</si>
  <si>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</si>
  <si>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</si>
  <si>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</si>
  <si>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</si>
  <si>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</si>
  <si>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</si>
  <si>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</si>
  <si>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</si>
  <si>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</si>
  <si>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</si>
  <si>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</si>
  <si>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</si>
  <si>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</si>
  <si>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</si>
  <si>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</si>
  <si>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</si>
  <si>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</si>
  <si>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</si>
  <si>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</si>
  <si>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</si>
  <si>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</si>
  <si>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</si>
  <si>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</si>
  <si>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</si>
  <si>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</si>
  <si>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</si>
  <si>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Octubre de 2008</t>
  </si>
  <si>
    <t xml:space="preserve">ANEXO IX al Memorandum  D.T.E.E. N°       /       </t>
  </si>
  <si>
    <t>Diferencia</t>
  </si>
  <si>
    <t>TOTAL Res. ENRE 426/10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</si>
</sst>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4">
      <selection activeCell="J29" sqref="J29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39722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197863.51483303128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34597.32132165206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32144.850000000006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10811.324142857144</v>
      </c>
      <c r="K24" s="214">
        <f>+J24*0.5</f>
        <v>5405.662071428572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3019.6913043478266</v>
      </c>
      <c r="K26" s="80">
        <f>J26*0.5</f>
        <v>1509.8456521739133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SUM(J18:J26)+K26+K24</f>
        <v>285352.2093254908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81</v>
      </c>
      <c r="H30" s="218"/>
      <c r="I30" s="218"/>
      <c r="J30" s="47">
        <v>299440.49392685003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-14088.28460135922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G23" sqref="G23:O2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   / 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43384.70000000065</v>
      </c>
      <c r="H22" s="179">
        <v>21954.4870000394</v>
      </c>
      <c r="I22" s="180">
        <v>105364.757268765</v>
      </c>
      <c r="J22" s="181"/>
      <c r="K22" s="182">
        <v>4305661.66666634</v>
      </c>
      <c r="L22" s="181"/>
      <c r="M22" s="182">
        <v>2785.016666668409</v>
      </c>
      <c r="N22" s="181"/>
      <c r="O22" s="182">
        <v>2837660.24999976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3155</v>
      </c>
      <c r="J24" s="140"/>
      <c r="K24" s="132">
        <v>10850</v>
      </c>
      <c r="L24" s="140"/>
      <c r="M24" s="132">
        <v>117</v>
      </c>
      <c r="N24" s="140"/>
      <c r="O24" s="185">
        <v>7137.5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14</v>
      </c>
      <c r="H25" s="126">
        <v>4</v>
      </c>
      <c r="I25" s="103">
        <v>34</v>
      </c>
      <c r="J25" s="140"/>
      <c r="K25" s="133">
        <v>34</v>
      </c>
      <c r="L25" s="140"/>
      <c r="M25" s="133">
        <v>29</v>
      </c>
      <c r="N25" s="140"/>
      <c r="O25" s="133">
        <v>45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0.998339171252783</v>
      </c>
      <c r="H27" s="128">
        <f>1-H22/H23/H24</f>
        <v>0.9982263128257796</v>
      </c>
      <c r="I27" s="129">
        <f>1-I22/I23/I24</f>
        <v>0.9961876575824138</v>
      </c>
      <c r="J27" s="141"/>
      <c r="K27" s="104">
        <f>1-K22/K23/K24</f>
        <v>0.9546991807475713</v>
      </c>
      <c r="L27" s="141"/>
      <c r="M27" s="104">
        <f>1-M22/M23/M24</f>
        <v>0.9972826984870347</v>
      </c>
      <c r="N27" s="141"/>
      <c r="O27" s="104">
        <f>1-O22/O23/O24</f>
        <v>0.954615226831086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0.4694835680751174</v>
      </c>
      <c r="H29" s="131">
        <f>+H25/H24*100</f>
        <v>0.28308563340410475</v>
      </c>
      <c r="I29" s="130">
        <f>+I25/I24*100</f>
        <v>1.0776545166402536</v>
      </c>
      <c r="J29" s="142"/>
      <c r="K29" s="105">
        <f>+K25/K24*100</f>
        <v>0.31336405529953915</v>
      </c>
      <c r="L29" s="142"/>
      <c r="M29" s="105">
        <f>+M25/M24</f>
        <v>0.24786324786324787</v>
      </c>
      <c r="N29" s="142"/>
      <c r="O29" s="105">
        <f>+O25/O24*100</f>
        <v>0.6304728546409807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0.8249363605758455</v>
      </c>
      <c r="H32" s="198">
        <f>+(H27-H19)/(1-H19)</f>
        <v>0.7274604833711661</v>
      </c>
      <c r="I32" s="198">
        <f>+(I27-I19)/(1-I19)</f>
        <v>-0.18579857467690514</v>
      </c>
      <c r="J32" s="198"/>
      <c r="K32" s="198">
        <f>+(K27-K19)/(1-K19)</f>
        <v>-4.2147829230377205</v>
      </c>
      <c r="L32" s="198"/>
      <c r="M32" s="198">
        <f>+(M27-M19)/(1-M19)</f>
        <v>-1.741979326907609</v>
      </c>
      <c r="N32" s="198"/>
      <c r="O32" s="199">
        <f>+(O27-O19)/(1-O19)</f>
        <v>-1.7584497154873788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0.8249363605758455</v>
      </c>
      <c r="H33" s="194">
        <f aca="true" t="shared" si="0" ref="H33:O33">IF(H32&gt;0,H32,0)</f>
        <v>0.7274604833711661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0.20426513885573322</v>
      </c>
      <c r="H34" s="194">
        <f>+(H20-H29)/H20</f>
        <v>0.7449678978341399</v>
      </c>
      <c r="I34" s="194">
        <f>+(I20-I29)/I20</f>
        <v>-0.07765451664025358</v>
      </c>
      <c r="J34" s="194"/>
      <c r="K34" s="194">
        <f>+(K20-K29)/K20</f>
        <v>0.3732718894009217</v>
      </c>
      <c r="L34" s="194"/>
      <c r="M34" s="194">
        <f>+(M20-M29)/M20</f>
        <v>0.6459096459096458</v>
      </c>
      <c r="N34" s="194"/>
      <c r="O34" s="201">
        <f>+(O20-O29)/O20</f>
        <v>0.08627122515799894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1.0292014994315788</v>
      </c>
      <c r="H35" s="194">
        <f aca="true" t="shared" si="1" ref="H35:O35">+H34+H33</f>
        <v>1.4724283812053058</v>
      </c>
      <c r="I35" s="194">
        <f t="shared" si="1"/>
        <v>-0.07765451664025358</v>
      </c>
      <c r="J35" s="194"/>
      <c r="K35" s="194">
        <f t="shared" si="1"/>
        <v>0.3732718894009217</v>
      </c>
      <c r="L35" s="194"/>
      <c r="M35" s="194">
        <f t="shared" si="1"/>
        <v>0.6459096459096458</v>
      </c>
      <c r="N35" s="194"/>
      <c r="O35" s="201">
        <f t="shared" si="1"/>
        <v>0.08627122515799894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1.0292014994315788</v>
      </c>
      <c r="H36" s="194">
        <f aca="true" t="shared" si="2" ref="H36:O36">IF(H35&gt;0,H35,0)</f>
        <v>1.4724283812053058</v>
      </c>
      <c r="I36" s="194">
        <f t="shared" si="2"/>
        <v>0</v>
      </c>
      <c r="J36" s="194"/>
      <c r="K36" s="194">
        <f t="shared" si="2"/>
        <v>0.3732718894009217</v>
      </c>
      <c r="L36" s="194"/>
      <c r="M36" s="194">
        <f t="shared" si="2"/>
        <v>0.6459096459096458</v>
      </c>
      <c r="N36" s="194"/>
      <c r="O36" s="201">
        <f t="shared" si="2"/>
        <v>0.08627122515799894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197863.51483303128</v>
      </c>
      <c r="H37" s="194">
        <f aca="true" t="shared" si="3" ref="H37:O37">+H36*H24*H18</f>
        <v>34597.32132165206</v>
      </c>
      <c r="I37" s="194">
        <f t="shared" si="3"/>
        <v>0</v>
      </c>
      <c r="J37" s="194"/>
      <c r="K37" s="194">
        <f t="shared" si="3"/>
        <v>32144.850000000006</v>
      </c>
      <c r="L37" s="194"/>
      <c r="M37" s="194">
        <f t="shared" si="3"/>
        <v>10811.324142857144</v>
      </c>
      <c r="N37" s="194"/>
      <c r="O37" s="201">
        <f t="shared" si="3"/>
        <v>3019.6913043478266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197863.51483303128</v>
      </c>
      <c r="H38" s="205">
        <f aca="true" t="shared" si="4" ref="H38:O38">IF(H37&gt;0,H37,0)</f>
        <v>34597.32132165206</v>
      </c>
      <c r="I38" s="205">
        <f t="shared" si="4"/>
        <v>0</v>
      </c>
      <c r="J38" s="206"/>
      <c r="K38" s="205">
        <f t="shared" si="4"/>
        <v>32144.850000000006</v>
      </c>
      <c r="L38" s="206"/>
      <c r="M38" s="205">
        <f t="shared" si="4"/>
        <v>10811.324142857144</v>
      </c>
      <c r="N38" s="206"/>
      <c r="O38" s="207">
        <f t="shared" si="4"/>
        <v>3019.6913043478266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197863.51483303128</v>
      </c>
      <c r="H41" s="108">
        <f>H38</f>
        <v>34597.32132165206</v>
      </c>
      <c r="I41" s="108">
        <f>I38</f>
        <v>0</v>
      </c>
      <c r="J41" s="143"/>
      <c r="K41" s="108">
        <f>K38</f>
        <v>32144.850000000006</v>
      </c>
      <c r="L41" s="143"/>
      <c r="M41" s="108">
        <f>M38</f>
        <v>10811.324142857144</v>
      </c>
      <c r="N41" s="143"/>
      <c r="O41" s="108">
        <f>O38</f>
        <v>3019.6913043478266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39722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2013-05-07T19:55:57Z</cp:lastPrinted>
  <dcterms:created xsi:type="dcterms:W3CDTF">1998-04-21T14:04:37Z</dcterms:created>
  <dcterms:modified xsi:type="dcterms:W3CDTF">2013-05-07T19:56:01Z</dcterms:modified>
  <cp:category/>
  <cp:version/>
  <cp:contentType/>
  <cp:contentStatus/>
</cp:coreProperties>
</file>