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4395" windowWidth="9900" windowHeight="4545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<sst xmlns="http://schemas.openxmlformats.org/spreadsheetml/2006/main" count="71" uniqueCount="42">
  <si>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</si>
  <si>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</si>
  <si>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</si>
  <si>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</si>
  <si>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>1-SET.2012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</si>
  <si>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</si>
  <si>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</si>
  <si>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</si>
  <si>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</si>
  <si>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</si>
  <si>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Febrero - Julio de 2010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</si>
  <si>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</si>
  <si>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</si>
  <si>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</si>
  <si>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</si>
  <si>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</si>
  <si>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</si>
  <si>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</si>
  <si>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</si>
  <si>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</si>
  <si>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</si>
  <si>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</si>
  <si>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</si>
  <si>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</si>
  <si>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</si>
  <si>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</si>
  <si>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</si>
  <si>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</si>
  <si>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</si>
  <si>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</si>
  <si>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</si>
  <si>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</si>
  <si>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</si>
  <si>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</si>
  <si>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</si>
  <si>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Inconvenientes en el control de la tensión del área y cortes en la demanda                                                                                                                              </t>
  </si>
  <si>
    <t xml:space="preserve">  </t>
  </si>
  <si>
    <t xml:space="preserve">          </t>
  </si>
  <si>
    <t xml:space="preserve">Línea 33 kV  CLORINDA - LAGUNA BLANCA II                                                                                                                                                                </t>
  </si>
  <si>
    <t>EDEFOR S.A.</t>
  </si>
  <si>
    <t>40336/14</t>
  </si>
  <si>
    <t>ANEXO a la Resolución AAANR Nº 137/ 2016  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</si>
</sst>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50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52" applyFont="1">
      <alignment/>
      <protection/>
    </xf>
    <xf numFmtId="1" fontId="1" fillId="0" borderId="0" xfId="52" applyNumberFormat="1" applyFont="1">
      <alignment/>
      <protection/>
    </xf>
    <xf numFmtId="2" fontId="1" fillId="33" borderId="0" xfId="52" applyNumberFormat="1" applyFont="1" applyFill="1">
      <alignment/>
      <protection/>
    </xf>
    <xf numFmtId="0" fontId="1" fillId="34" borderId="0" xfId="52" applyFont="1" applyFill="1">
      <alignment/>
      <protection/>
    </xf>
    <xf numFmtId="1" fontId="1" fillId="34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0" fontId="2" fillId="0" borderId="0" xfId="53" applyFont="1" applyAlignment="1">
      <alignment horizontal="right" vertical="top"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centerContinuous"/>
      <protection/>
    </xf>
    <xf numFmtId="0" fontId="1" fillId="0" borderId="0" xfId="52" applyFont="1" applyAlignment="1">
      <alignment horizontal="centerContinuous"/>
      <protection/>
    </xf>
    <xf numFmtId="1" fontId="1" fillId="0" borderId="0" xfId="52" applyNumberFormat="1" applyFont="1" applyAlignment="1">
      <alignment horizontal="centerContinuous"/>
      <protection/>
    </xf>
    <xf numFmtId="2" fontId="1" fillId="33" borderId="0" xfId="52" applyNumberFormat="1" applyFont="1" applyFill="1" applyAlignment="1">
      <alignment horizontal="centerContinuous"/>
      <protection/>
    </xf>
    <xf numFmtId="0" fontId="1" fillId="34" borderId="0" xfId="52" applyFont="1" applyFill="1" applyAlignment="1">
      <alignment horizontal="centerContinuous"/>
      <protection/>
    </xf>
    <xf numFmtId="1" fontId="1" fillId="34" borderId="0" xfId="52" applyNumberFormat="1" applyFont="1" applyFill="1" applyAlignment="1">
      <alignment horizontal="centerContinuous"/>
      <protection/>
    </xf>
    <xf numFmtId="0" fontId="1" fillId="33" borderId="0" xfId="52" applyFont="1" applyFill="1" applyAlignment="1">
      <alignment horizontal="centerContinuous"/>
      <protection/>
    </xf>
    <xf numFmtId="0" fontId="3" fillId="0" borderId="0" xfId="52" applyFont="1" applyAlignment="1">
      <alignment horizontal="centerContinuous"/>
      <protection/>
    </xf>
    <xf numFmtId="0" fontId="4" fillId="0" borderId="0" xfId="52" applyFont="1" applyAlignment="1" quotePrefix="1">
      <alignment horizontal="centerContinuous"/>
      <protection/>
    </xf>
    <xf numFmtId="1" fontId="4" fillId="0" borderId="0" xfId="52" applyNumberFormat="1" applyFont="1" applyAlignment="1" quotePrefix="1">
      <alignment horizontal="centerContinuous"/>
      <protection/>
    </xf>
    <xf numFmtId="2" fontId="4" fillId="33" borderId="0" xfId="52" applyNumberFormat="1" applyFont="1" applyFill="1" applyAlignment="1" quotePrefix="1">
      <alignment horizontal="centerContinuous"/>
      <protection/>
    </xf>
    <xf numFmtId="0" fontId="4" fillId="34" borderId="0" xfId="52" applyFont="1" applyFill="1" applyAlignment="1" quotePrefix="1">
      <alignment horizontal="centerContinuous"/>
      <protection/>
    </xf>
    <xf numFmtId="1" fontId="4" fillId="34" borderId="0" xfId="52" applyNumberFormat="1" applyFont="1" applyFill="1" applyAlignment="1" quotePrefix="1">
      <alignment horizontal="centerContinuous"/>
      <protection/>
    </xf>
    <xf numFmtId="0" fontId="4" fillId="33" borderId="0" xfId="52" applyFont="1" applyFill="1" applyAlignment="1" quotePrefix="1">
      <alignment horizontal="centerContinuous"/>
      <protection/>
    </xf>
    <xf numFmtId="0" fontId="6" fillId="0" borderId="0" xfId="52" applyFont="1" applyAlignment="1">
      <alignment/>
      <protection/>
    </xf>
    <xf numFmtId="1" fontId="6" fillId="0" borderId="0" xfId="52" applyNumberFormat="1" applyFont="1" applyAlignment="1">
      <alignment/>
      <protection/>
    </xf>
    <xf numFmtId="2" fontId="6" fillId="33" borderId="0" xfId="52" applyNumberFormat="1" applyFont="1" applyFill="1" applyAlignment="1">
      <alignment/>
      <protection/>
    </xf>
    <xf numFmtId="0" fontId="6" fillId="34" borderId="0" xfId="52" applyFont="1" applyFill="1" applyAlignment="1">
      <alignment/>
      <protection/>
    </xf>
    <xf numFmtId="1" fontId="6" fillId="34" borderId="0" xfId="52" applyNumberFormat="1" applyFont="1" applyFill="1" applyAlignment="1">
      <alignment/>
      <protection/>
    </xf>
    <xf numFmtId="0" fontId="6" fillId="33" borderId="0" xfId="52" applyFont="1" applyFill="1" applyAlignment="1">
      <alignment/>
      <protection/>
    </xf>
    <xf numFmtId="0" fontId="6" fillId="0" borderId="0" xfId="52" applyFont="1">
      <alignment/>
      <protection/>
    </xf>
    <xf numFmtId="0" fontId="5" fillId="0" borderId="0" xfId="52" applyFont="1" applyAlignment="1">
      <alignment/>
      <protection/>
    </xf>
    <xf numFmtId="1" fontId="5" fillId="0" borderId="0" xfId="52" applyNumberFormat="1" applyFont="1" applyAlignment="1">
      <alignment/>
      <protection/>
    </xf>
    <xf numFmtId="2" fontId="5" fillId="33" borderId="0" xfId="52" applyNumberFormat="1" applyFont="1" applyFill="1" applyAlignment="1">
      <alignment/>
      <protection/>
    </xf>
    <xf numFmtId="0" fontId="5" fillId="34" borderId="0" xfId="52" applyFont="1" applyFill="1" applyAlignment="1">
      <alignment/>
      <protection/>
    </xf>
    <xf numFmtId="1" fontId="5" fillId="34" borderId="0" xfId="52" applyNumberFormat="1" applyFont="1" applyFill="1" applyAlignment="1">
      <alignment/>
      <protection/>
    </xf>
    <xf numFmtId="0" fontId="5" fillId="33" borderId="0" xfId="52" applyFont="1" applyFill="1" applyAlignment="1">
      <alignment/>
      <protection/>
    </xf>
    <xf numFmtId="0" fontId="5" fillId="0" borderId="0" xfId="52" applyFont="1" applyBorder="1" applyAlignment="1" applyProtection="1">
      <alignment horizontal="centerContinuous" vertical="center"/>
      <protection/>
    </xf>
    <xf numFmtId="0" fontId="1" fillId="0" borderId="10" xfId="52" applyFont="1" applyBorder="1">
      <alignment/>
      <protection/>
    </xf>
    <xf numFmtId="0" fontId="1" fillId="0" borderId="11" xfId="52" applyFont="1" applyBorder="1">
      <alignment/>
      <protection/>
    </xf>
    <xf numFmtId="1" fontId="1" fillId="0" borderId="11" xfId="52" applyNumberFormat="1" applyFont="1" applyBorder="1">
      <alignment/>
      <protection/>
    </xf>
    <xf numFmtId="2" fontId="1" fillId="33" borderId="11" xfId="52" applyNumberFormat="1" applyFont="1" applyFill="1" applyBorder="1">
      <alignment/>
      <protection/>
    </xf>
    <xf numFmtId="0" fontId="1" fillId="34" borderId="11" xfId="52" applyFont="1" applyFill="1" applyBorder="1">
      <alignment/>
      <protection/>
    </xf>
    <xf numFmtId="1" fontId="1" fillId="34" borderId="11" xfId="52" applyNumberFormat="1" applyFont="1" applyFill="1" applyBorder="1">
      <alignment/>
      <protection/>
    </xf>
    <xf numFmtId="0" fontId="1" fillId="33" borderId="11" xfId="52" applyFont="1" applyFill="1" applyBorder="1">
      <alignment/>
      <protection/>
    </xf>
    <xf numFmtId="0" fontId="1" fillId="0" borderId="12" xfId="52" applyFont="1" applyBorder="1">
      <alignment/>
      <protection/>
    </xf>
    <xf numFmtId="0" fontId="1" fillId="0" borderId="13" xfId="52" applyFont="1" applyBorder="1">
      <alignment/>
      <protection/>
    </xf>
    <xf numFmtId="0" fontId="7" fillId="0" borderId="0" xfId="52" applyFont="1" applyBorder="1" applyAlignment="1" quotePrefix="1">
      <alignment horizontal="left"/>
      <protection/>
    </xf>
    <xf numFmtId="1" fontId="7" fillId="0" borderId="0" xfId="52" applyNumberFormat="1" applyFont="1" applyBorder="1" applyAlignment="1" quotePrefix="1">
      <alignment horizontal="left"/>
      <protection/>
    </xf>
    <xf numFmtId="2" fontId="7" fillId="33" borderId="0" xfId="52" applyNumberFormat="1" applyFont="1" applyFill="1" applyBorder="1" applyAlignment="1" quotePrefix="1">
      <alignment horizontal="left"/>
      <protection/>
    </xf>
    <xf numFmtId="0" fontId="7" fillId="34" borderId="0" xfId="52" applyFont="1" applyFill="1" applyBorder="1" applyAlignment="1" quotePrefix="1">
      <alignment horizontal="left"/>
      <protection/>
    </xf>
    <xf numFmtId="1" fontId="7" fillId="34" borderId="0" xfId="52" applyNumberFormat="1" applyFont="1" applyFill="1" applyBorder="1" applyAlignment="1" quotePrefix="1">
      <alignment horizontal="left"/>
      <protection/>
    </xf>
    <xf numFmtId="0" fontId="7" fillId="33" borderId="0" xfId="52" applyFont="1" applyFill="1" applyBorder="1" applyAlignment="1" quotePrefix="1">
      <alignment horizontal="left"/>
      <protection/>
    </xf>
    <xf numFmtId="0" fontId="1" fillId="0" borderId="14" xfId="52" applyFont="1" applyBorder="1">
      <alignment/>
      <protection/>
    </xf>
    <xf numFmtId="0" fontId="8" fillId="0" borderId="0" xfId="52" applyFont="1" applyBorder="1" applyAlignment="1">
      <alignment horizontal="right"/>
      <protection/>
    </xf>
    <xf numFmtId="15" fontId="7" fillId="0" borderId="0" xfId="52" applyNumberFormat="1" applyFont="1" applyBorder="1" applyAlignment="1">
      <alignment horizontal="right"/>
      <protection/>
    </xf>
    <xf numFmtId="0" fontId="7" fillId="0" borderId="0" xfId="52" applyFont="1" applyBorder="1" applyAlignment="1">
      <alignment horizontal="left"/>
      <protection/>
    </xf>
    <xf numFmtId="1" fontId="7" fillId="0" borderId="0" xfId="52" applyNumberFormat="1" applyFont="1" applyBorder="1" applyAlignment="1">
      <alignment horizontal="left"/>
      <protection/>
    </xf>
    <xf numFmtId="2" fontId="7" fillId="33" borderId="0" xfId="52" applyNumberFormat="1" applyFont="1" applyFill="1" applyBorder="1" applyAlignment="1">
      <alignment horizontal="left"/>
      <protection/>
    </xf>
    <xf numFmtId="0" fontId="7" fillId="34" borderId="0" xfId="52" applyFont="1" applyFill="1" applyBorder="1" applyAlignment="1">
      <alignment horizontal="left"/>
      <protection/>
    </xf>
    <xf numFmtId="1" fontId="7" fillId="34" borderId="0" xfId="52" applyNumberFormat="1" applyFont="1" applyFill="1" applyBorder="1" applyAlignment="1">
      <alignment horizontal="left"/>
      <protection/>
    </xf>
    <xf numFmtId="0" fontId="7" fillId="33" borderId="0" xfId="52" applyFont="1" applyFill="1" applyBorder="1" applyAlignment="1">
      <alignment horizontal="left"/>
      <protection/>
    </xf>
    <xf numFmtId="186" fontId="7" fillId="0" borderId="0" xfId="52" applyNumberFormat="1" applyFont="1" applyBorder="1" applyAlignment="1">
      <alignment horizontal="right"/>
      <protection/>
    </xf>
    <xf numFmtId="0" fontId="1" fillId="0" borderId="0" xfId="52" applyFont="1" applyBorder="1">
      <alignment/>
      <protection/>
    </xf>
    <xf numFmtId="1" fontId="1" fillId="0" borderId="0" xfId="52" applyNumberFormat="1" applyFont="1" applyBorder="1">
      <alignment/>
      <protection/>
    </xf>
    <xf numFmtId="2" fontId="1" fillId="33" borderId="0" xfId="52" applyNumberFormat="1" applyFont="1" applyFill="1" applyBorder="1">
      <alignment/>
      <protection/>
    </xf>
    <xf numFmtId="0" fontId="1" fillId="34" borderId="0" xfId="52" applyFont="1" applyFill="1" applyBorder="1">
      <alignment/>
      <protection/>
    </xf>
    <xf numFmtId="1" fontId="1" fillId="34" borderId="0" xfId="52" applyNumberFormat="1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9" fillId="0" borderId="0" xfId="52" applyFont="1" applyBorder="1" applyAlignment="1" quotePrefix="1">
      <alignment horizontal="left"/>
      <protection/>
    </xf>
    <xf numFmtId="1" fontId="9" fillId="0" borderId="0" xfId="52" applyNumberFormat="1" applyFont="1" applyBorder="1" applyAlignment="1" quotePrefix="1">
      <alignment horizontal="left"/>
      <protection/>
    </xf>
    <xf numFmtId="2" fontId="9" fillId="33" borderId="0" xfId="52" applyNumberFormat="1" applyFont="1" applyFill="1" applyBorder="1" applyAlignment="1" quotePrefix="1">
      <alignment horizontal="left"/>
      <protection/>
    </xf>
    <xf numFmtId="0" fontId="9" fillId="34" borderId="0" xfId="52" applyFont="1" applyFill="1" applyBorder="1" applyAlignment="1" quotePrefix="1">
      <alignment horizontal="left"/>
      <protection/>
    </xf>
    <xf numFmtId="1" fontId="9" fillId="34" borderId="0" xfId="52" applyNumberFormat="1" applyFont="1" applyFill="1" applyBorder="1" applyAlignment="1" quotePrefix="1">
      <alignment horizontal="left"/>
      <protection/>
    </xf>
    <xf numFmtId="0" fontId="9" fillId="33" borderId="0" xfId="52" applyFont="1" applyFill="1" applyBorder="1" applyAlignment="1" quotePrefix="1">
      <alignment horizontal="left"/>
      <protection/>
    </xf>
    <xf numFmtId="14" fontId="10" fillId="0" borderId="0" xfId="52" applyNumberFormat="1" applyFont="1" applyBorder="1" applyAlignment="1" quotePrefix="1">
      <alignment horizontal="left"/>
      <protection/>
    </xf>
    <xf numFmtId="1" fontId="10" fillId="0" borderId="0" xfId="52" applyNumberFormat="1" applyFont="1" applyBorder="1" applyAlignment="1" quotePrefix="1">
      <alignment horizontal="left"/>
      <protection/>
    </xf>
    <xf numFmtId="2" fontId="10" fillId="33" borderId="0" xfId="52" applyNumberFormat="1" applyFont="1" applyFill="1" applyBorder="1" applyAlignment="1" quotePrefix="1">
      <alignment horizontal="left"/>
      <protection/>
    </xf>
    <xf numFmtId="14" fontId="10" fillId="34" borderId="0" xfId="52" applyNumberFormat="1" applyFont="1" applyFill="1" applyBorder="1" applyAlignment="1" quotePrefix="1">
      <alignment horizontal="left"/>
      <protection/>
    </xf>
    <xf numFmtId="1" fontId="10" fillId="34" borderId="0" xfId="52" applyNumberFormat="1" applyFont="1" applyFill="1" applyBorder="1" applyAlignment="1" quotePrefix="1">
      <alignment horizontal="left"/>
      <protection/>
    </xf>
    <xf numFmtId="14" fontId="10" fillId="33" borderId="0" xfId="52" applyNumberFormat="1" applyFont="1" applyFill="1" applyBorder="1" applyAlignment="1" quotePrefix="1">
      <alignment horizontal="left"/>
      <protection/>
    </xf>
    <xf numFmtId="2" fontId="1" fillId="0" borderId="0" xfId="52" applyNumberFormat="1" applyFont="1">
      <alignment/>
      <protection/>
    </xf>
    <xf numFmtId="0" fontId="1" fillId="0" borderId="0" xfId="52" applyFont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11" fillId="35" borderId="15" xfId="53" applyFont="1" applyFill="1" applyBorder="1" applyAlignment="1">
      <alignment horizontal="centerContinuous" vertical="center"/>
      <protection/>
    </xf>
    <xf numFmtId="0" fontId="11" fillId="35" borderId="16" xfId="53" applyFont="1" applyFill="1" applyBorder="1" applyAlignment="1">
      <alignment horizontal="centerContinuous" vertical="center"/>
      <protection/>
    </xf>
    <xf numFmtId="0" fontId="11" fillId="35" borderId="17" xfId="53" applyFont="1" applyFill="1" applyBorder="1" applyAlignment="1">
      <alignment horizontal="centerContinuous" vertical="center"/>
      <protection/>
    </xf>
    <xf numFmtId="14" fontId="11" fillId="35" borderId="16" xfId="53" applyNumberFormat="1" applyFont="1" applyFill="1" applyBorder="1" applyAlignment="1">
      <alignment horizontal="centerContinuous" vertical="center"/>
      <protection/>
    </xf>
    <xf numFmtId="1" fontId="11" fillId="35" borderId="17" xfId="53" applyNumberFormat="1" applyFont="1" applyFill="1" applyBorder="1" applyAlignment="1">
      <alignment horizontal="centerContinuous" vertical="center"/>
      <protection/>
    </xf>
    <xf numFmtId="14" fontId="11" fillId="34" borderId="16" xfId="53" applyNumberFormat="1" applyFont="1" applyFill="1" applyBorder="1" applyAlignment="1">
      <alignment horizontal="centerContinuous" vertical="center"/>
      <protection/>
    </xf>
    <xf numFmtId="1" fontId="11" fillId="34" borderId="17" xfId="53" applyNumberFormat="1" applyFont="1" applyFill="1" applyBorder="1" applyAlignment="1">
      <alignment horizontal="centerContinuous" vertical="center"/>
      <protection/>
    </xf>
    <xf numFmtId="0" fontId="11" fillId="33" borderId="17" xfId="53" applyFont="1" applyFill="1" applyBorder="1" applyAlignment="1">
      <alignment horizontal="center" vertical="center"/>
      <protection/>
    </xf>
    <xf numFmtId="0" fontId="11" fillId="35" borderId="18" xfId="53" applyFont="1" applyFill="1" applyBorder="1" applyAlignment="1">
      <alignment horizontal="center" vertical="center"/>
      <protection/>
    </xf>
    <xf numFmtId="0" fontId="11" fillId="35" borderId="19" xfId="53" applyFont="1" applyFill="1" applyBorder="1" applyAlignment="1">
      <alignment horizontal="centerContinuous" vertical="center"/>
      <protection/>
    </xf>
    <xf numFmtId="0" fontId="1" fillId="0" borderId="14" xfId="52" applyFont="1" applyBorder="1" applyAlignment="1">
      <alignment vertical="center"/>
      <protection/>
    </xf>
    <xf numFmtId="0" fontId="11" fillId="35" borderId="20" xfId="53" applyFont="1" applyFill="1" applyBorder="1" applyAlignment="1">
      <alignment horizontal="center" vertical="center"/>
      <protection/>
    </xf>
    <xf numFmtId="0" fontId="11" fillId="35" borderId="21" xfId="53" applyFont="1" applyFill="1" applyBorder="1" applyAlignment="1">
      <alignment horizontal="center" vertical="center"/>
      <protection/>
    </xf>
    <xf numFmtId="0" fontId="11" fillId="35" borderId="20" xfId="53" applyFont="1" applyFill="1" applyBorder="1" applyAlignment="1">
      <alignment horizontal="center" vertical="center" wrapText="1"/>
      <protection/>
    </xf>
    <xf numFmtId="0" fontId="11" fillId="35" borderId="22" xfId="53" applyFont="1" applyFill="1" applyBorder="1" applyAlignment="1">
      <alignment horizontal="center" vertical="center" wrapText="1"/>
      <protection/>
    </xf>
    <xf numFmtId="0" fontId="12" fillId="35" borderId="20" xfId="53" applyFont="1" applyFill="1" applyBorder="1" applyAlignment="1">
      <alignment horizontal="center" vertical="center"/>
      <protection/>
    </xf>
    <xf numFmtId="14" fontId="11" fillId="35" borderId="21" xfId="53" applyNumberFormat="1" applyFont="1" applyFill="1" applyBorder="1" applyAlignment="1">
      <alignment horizontal="center" vertical="center"/>
      <protection/>
    </xf>
    <xf numFmtId="1" fontId="11" fillId="35" borderId="22" xfId="53" applyNumberFormat="1" applyFont="1" applyFill="1" applyBorder="1" applyAlignment="1">
      <alignment horizontal="center" vertical="center" wrapText="1"/>
      <protection/>
    </xf>
    <xf numFmtId="2" fontId="11" fillId="33" borderId="20" xfId="53" applyNumberFormat="1" applyFont="1" applyFill="1" applyBorder="1" applyAlignment="1">
      <alignment horizontal="center" vertical="center" wrapText="1"/>
      <protection/>
    </xf>
    <xf numFmtId="2" fontId="11" fillId="33" borderId="21" xfId="53" applyNumberFormat="1" applyFont="1" applyFill="1" applyBorder="1" applyAlignment="1">
      <alignment horizontal="center" vertical="justify"/>
      <protection/>
    </xf>
    <xf numFmtId="2" fontId="11" fillId="33" borderId="22" xfId="53" applyNumberFormat="1" applyFont="1" applyFill="1" applyBorder="1" applyAlignment="1">
      <alignment horizontal="center" vertical="center" wrapText="1"/>
      <protection/>
    </xf>
    <xf numFmtId="14" fontId="11" fillId="34" borderId="21" xfId="53" applyNumberFormat="1" applyFont="1" applyFill="1" applyBorder="1" applyAlignment="1">
      <alignment horizontal="center" vertical="center"/>
      <protection/>
    </xf>
    <xf numFmtId="1" fontId="11" fillId="34" borderId="22" xfId="53" applyNumberFormat="1" applyFont="1" applyFill="1" applyBorder="1" applyAlignment="1">
      <alignment horizontal="center" vertical="center" wrapText="1"/>
      <protection/>
    </xf>
    <xf numFmtId="0" fontId="11" fillId="33" borderId="22" xfId="53" applyFont="1" applyFill="1" applyBorder="1" applyAlignment="1">
      <alignment horizontal="center" vertical="center" wrapText="1"/>
      <protection/>
    </xf>
    <xf numFmtId="0" fontId="11" fillId="35" borderId="22" xfId="53" applyFont="1" applyFill="1" applyBorder="1" applyAlignment="1">
      <alignment horizontal="centerContinuous" vertical="center"/>
      <protection/>
    </xf>
    <xf numFmtId="0" fontId="1" fillId="35" borderId="23" xfId="53" applyFont="1" applyFill="1" applyBorder="1" applyAlignment="1">
      <alignment horizontal="centerContinuous" vertical="center"/>
      <protection/>
    </xf>
    <xf numFmtId="0" fontId="1" fillId="0" borderId="15" xfId="53" applyFont="1" applyFill="1" applyBorder="1" applyAlignment="1">
      <alignment horizontal="center"/>
      <protection/>
    </xf>
    <xf numFmtId="22" fontId="1" fillId="0" borderId="16" xfId="53" applyNumberFormat="1" applyFont="1" applyBorder="1" applyAlignment="1" applyProtection="1">
      <alignment horizontal="center"/>
      <protection/>
    </xf>
    <xf numFmtId="0" fontId="1" fillId="0" borderId="16" xfId="53" applyFont="1" applyBorder="1" applyAlignment="1" applyProtection="1">
      <alignment horizontal="left"/>
      <protection/>
    </xf>
    <xf numFmtId="165" fontId="1" fillId="0" borderId="16" xfId="53" applyNumberFormat="1" applyFont="1" applyBorder="1" applyAlignment="1">
      <alignment horizontal="center"/>
      <protection/>
    </xf>
    <xf numFmtId="46" fontId="1" fillId="0" borderId="16" xfId="53" applyNumberFormat="1" applyFont="1" applyBorder="1" applyAlignment="1">
      <alignment horizontal="center"/>
      <protection/>
    </xf>
    <xf numFmtId="0" fontId="1" fillId="0" borderId="16" xfId="53" applyFont="1" applyBorder="1" applyAlignment="1">
      <alignment horizontal="center"/>
      <protection/>
    </xf>
    <xf numFmtId="14" fontId="1" fillId="0" borderId="16" xfId="53" applyNumberFormat="1" applyFont="1" applyBorder="1" applyAlignment="1">
      <alignment horizontal="center"/>
      <protection/>
    </xf>
    <xf numFmtId="1" fontId="1" fillId="0" borderId="16" xfId="53" applyNumberFormat="1" applyFont="1" applyBorder="1" applyAlignment="1">
      <alignment horizontal="center"/>
      <protection/>
    </xf>
    <xf numFmtId="2" fontId="1" fillId="33" borderId="16" xfId="53" applyNumberFormat="1" applyFont="1" applyFill="1" applyBorder="1" applyAlignment="1">
      <alignment horizontal="center"/>
      <protection/>
    </xf>
    <xf numFmtId="14" fontId="1" fillId="34" borderId="16" xfId="53" applyNumberFormat="1" applyFont="1" applyFill="1" applyBorder="1" applyAlignment="1">
      <alignment horizontal="center"/>
      <protection/>
    </xf>
    <xf numFmtId="1" fontId="1" fillId="34" borderId="16" xfId="53" applyNumberFormat="1" applyFont="1" applyFill="1" applyBorder="1" applyAlignment="1">
      <alignment horizontal="center"/>
      <protection/>
    </xf>
    <xf numFmtId="188" fontId="1" fillId="0" borderId="16" xfId="53" applyNumberFormat="1" applyFont="1" applyBorder="1" applyAlignment="1">
      <alignment horizontal="center"/>
      <protection/>
    </xf>
    <xf numFmtId="2" fontId="1" fillId="0" borderId="17" xfId="52" applyNumberFormat="1" applyFont="1" applyBorder="1">
      <alignment/>
      <protection/>
    </xf>
    <xf numFmtId="0" fontId="1" fillId="0" borderId="24" xfId="52" applyFont="1" applyBorder="1" applyAlignment="1">
      <alignment horizontal="center"/>
      <protection/>
    </xf>
    <xf numFmtId="22" fontId="1" fillId="36" borderId="25" xfId="53" applyNumberFormat="1" applyFont="1" applyFill="1" applyBorder="1" applyAlignment="1" applyProtection="1">
      <alignment horizontal="center"/>
      <protection/>
    </xf>
    <xf numFmtId="0" fontId="1" fillId="36" borderId="25" xfId="53" applyFont="1" applyFill="1" applyBorder="1" applyAlignment="1" applyProtection="1">
      <alignment horizontal="left"/>
      <protection/>
    </xf>
    <xf numFmtId="165" fontId="1" fillId="36" borderId="25" xfId="53" applyNumberFormat="1" applyFont="1" applyFill="1" applyBorder="1" applyAlignment="1">
      <alignment horizontal="center"/>
      <protection/>
    </xf>
    <xf numFmtId="46" fontId="1" fillId="0" borderId="25" xfId="53" applyNumberFormat="1" applyFont="1" applyBorder="1" applyAlignment="1">
      <alignment horizontal="center"/>
      <protection/>
    </xf>
    <xf numFmtId="0" fontId="1" fillId="36" borderId="25" xfId="53" applyFont="1" applyFill="1" applyBorder="1" applyAlignment="1">
      <alignment horizontal="center"/>
      <protection/>
    </xf>
    <xf numFmtId="14" fontId="1" fillId="36" borderId="25" xfId="53" applyNumberFormat="1" applyFont="1" applyFill="1" applyBorder="1" applyAlignment="1">
      <alignment horizontal="center"/>
      <protection/>
    </xf>
    <xf numFmtId="1" fontId="1" fillId="0" borderId="25" xfId="53" applyNumberFormat="1" applyFont="1" applyBorder="1" applyAlignment="1">
      <alignment horizontal="center"/>
      <protection/>
    </xf>
    <xf numFmtId="2" fontId="1" fillId="33" borderId="25" xfId="53" applyNumberFormat="1" applyFont="1" applyFill="1" applyBorder="1" applyAlignment="1">
      <alignment horizontal="center"/>
      <protection/>
    </xf>
    <xf numFmtId="14" fontId="1" fillId="34" borderId="25" xfId="53" applyNumberFormat="1" applyFont="1" applyFill="1" applyBorder="1" applyAlignment="1">
      <alignment horizontal="center"/>
      <protection/>
    </xf>
    <xf numFmtId="1" fontId="1" fillId="34" borderId="25" xfId="53" applyNumberFormat="1" applyFont="1" applyFill="1" applyBorder="1" applyAlignment="1">
      <alignment horizontal="center"/>
      <protection/>
    </xf>
    <xf numFmtId="188" fontId="1" fillId="0" borderId="25" xfId="52" applyNumberFormat="1" applyFont="1" applyBorder="1" applyAlignment="1">
      <alignment horizontal="center"/>
      <protection/>
    </xf>
    <xf numFmtId="2" fontId="1" fillId="0" borderId="26" xfId="52" applyNumberFormat="1" applyFont="1" applyBorder="1">
      <alignment/>
      <protection/>
    </xf>
    <xf numFmtId="0" fontId="1" fillId="0" borderId="20" xfId="52" applyFont="1" applyBorder="1" applyAlignment="1">
      <alignment horizontal="center"/>
      <protection/>
    </xf>
    <xf numFmtId="0" fontId="1" fillId="0" borderId="21" xfId="52" applyFont="1" applyBorder="1">
      <alignment/>
      <protection/>
    </xf>
    <xf numFmtId="1" fontId="1" fillId="0" borderId="21" xfId="52" applyNumberFormat="1" applyFont="1" applyBorder="1">
      <alignment/>
      <protection/>
    </xf>
    <xf numFmtId="2" fontId="1" fillId="33" borderId="21" xfId="52" applyNumberFormat="1" applyFont="1" applyFill="1" applyBorder="1">
      <alignment/>
      <protection/>
    </xf>
    <xf numFmtId="0" fontId="1" fillId="34" borderId="21" xfId="52" applyFont="1" applyFill="1" applyBorder="1">
      <alignment/>
      <protection/>
    </xf>
    <xf numFmtId="1" fontId="1" fillId="34" borderId="21" xfId="52" applyNumberFormat="1" applyFont="1" applyFill="1" applyBorder="1">
      <alignment/>
      <protection/>
    </xf>
    <xf numFmtId="0" fontId="1" fillId="33" borderId="21" xfId="52" applyFont="1" applyFill="1" applyBorder="1">
      <alignment/>
      <protection/>
    </xf>
    <xf numFmtId="0" fontId="1" fillId="0" borderId="22" xfId="52" applyFont="1" applyBorder="1">
      <alignment/>
      <protection/>
    </xf>
    <xf numFmtId="0" fontId="8" fillId="0" borderId="27" xfId="52" applyFont="1" applyBorder="1" applyAlignment="1">
      <alignment horizontal="center"/>
      <protection/>
    </xf>
    <xf numFmtId="186" fontId="8" fillId="0" borderId="28" xfId="52" applyNumberFormat="1" applyFont="1" applyBorder="1" applyAlignment="1">
      <alignment horizontal="center"/>
      <protection/>
    </xf>
    <xf numFmtId="0" fontId="1" fillId="0" borderId="29" xfId="52" applyFont="1" applyBorder="1">
      <alignment/>
      <protection/>
    </xf>
    <xf numFmtId="0" fontId="1" fillId="0" borderId="30" xfId="52" applyFont="1" applyBorder="1">
      <alignment/>
      <protection/>
    </xf>
    <xf numFmtId="1" fontId="1" fillId="0" borderId="30" xfId="52" applyNumberFormat="1" applyFont="1" applyBorder="1">
      <alignment/>
      <protection/>
    </xf>
    <xf numFmtId="2" fontId="1" fillId="33" borderId="30" xfId="52" applyNumberFormat="1" applyFont="1" applyFill="1" applyBorder="1">
      <alignment/>
      <protection/>
    </xf>
    <xf numFmtId="0" fontId="1" fillId="34" borderId="30" xfId="52" applyFont="1" applyFill="1" applyBorder="1">
      <alignment/>
      <protection/>
    </xf>
    <xf numFmtId="1" fontId="1" fillId="34" borderId="30" xfId="52" applyNumberFormat="1" applyFont="1" applyFill="1" applyBorder="1">
      <alignment/>
      <protection/>
    </xf>
    <xf numFmtId="0" fontId="1" fillId="33" borderId="30" xfId="52" applyFont="1" applyFill="1" applyBorder="1">
      <alignment/>
      <protection/>
    </xf>
    <xf numFmtId="0" fontId="1" fillId="0" borderId="23" xfId="52" applyFont="1" applyBorder="1">
      <alignment/>
      <protection/>
    </xf>
    <xf numFmtId="0" fontId="5" fillId="0" borderId="0" xfId="52" applyFont="1" applyBorder="1" applyAlignment="1" applyProtection="1">
      <alignment horizontal="center" vertical="center"/>
      <protection/>
    </xf>
    <xf numFmtId="2" fontId="11" fillId="33" borderId="31" xfId="53" applyNumberFormat="1" applyFont="1" applyFill="1" applyBorder="1" applyAlignment="1">
      <alignment horizontal="center" vertical="center"/>
      <protection/>
    </xf>
    <xf numFmtId="2" fontId="11" fillId="33" borderId="32" xfId="53" applyNumberFormat="1" applyFont="1" applyFill="1" applyBorder="1" applyAlignment="1">
      <alignment horizontal="center" vertical="center"/>
      <protection/>
    </xf>
    <xf numFmtId="2" fontId="11" fillId="33" borderId="18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NOV96-ABR97_1" xfId="52"/>
    <cellStyle name="Normal_planilla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PageLayoutView="0" workbookViewId="0" topLeftCell="A1">
      <selection activeCell="B3" sqref="B3"/>
    </sheetView>
  </sheetViews>
  <sheetFormatPr defaultColWidth="10.2812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52.421875" style="1" customWidth="1"/>
    <col min="6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41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 t="s">
        <v>4</v>
      </c>
      <c r="U10" s="52"/>
    </row>
    <row r="11" spans="2:21" ht="15">
      <c r="B11" s="45"/>
      <c r="C11" s="55" t="s">
        <v>5</v>
      </c>
      <c r="D11" s="55"/>
      <c r="E11" s="55" t="s">
        <v>39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6</v>
      </c>
      <c r="T11" s="61">
        <v>54.64</v>
      </c>
      <c r="U11" s="52"/>
    </row>
    <row r="12" spans="2:21" ht="15">
      <c r="B12" s="45"/>
      <c r="C12" s="55" t="s">
        <v>7</v>
      </c>
      <c r="D12" s="62"/>
      <c r="E12" s="55" t="s">
        <v>40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8</v>
      </c>
      <c r="T12" s="61">
        <f>5*T11</f>
        <v>273.2</v>
      </c>
      <c r="U12" s="52"/>
    </row>
    <row r="13" spans="2:21" ht="15">
      <c r="B13" s="45"/>
      <c r="C13" s="55" t="s">
        <v>9</v>
      </c>
      <c r="D13" s="68"/>
      <c r="E13" s="55" t="s">
        <v>10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11</v>
      </c>
      <c r="T13" s="61">
        <f>200*T11</f>
        <v>10928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12</v>
      </c>
      <c r="D15" s="84"/>
      <c r="E15" s="84"/>
      <c r="F15" s="83" t="s">
        <v>13</v>
      </c>
      <c r="G15" s="84"/>
      <c r="H15" s="85"/>
      <c r="I15" s="83" t="s">
        <v>14</v>
      </c>
      <c r="J15" s="86"/>
      <c r="K15" s="86"/>
      <c r="L15" s="87"/>
      <c r="M15" s="154" t="s">
        <v>13</v>
      </c>
      <c r="N15" s="155"/>
      <c r="O15" s="156"/>
      <c r="P15" s="88" t="s">
        <v>14</v>
      </c>
      <c r="Q15" s="89"/>
      <c r="R15" s="90" t="s">
        <v>15</v>
      </c>
      <c r="S15" s="91"/>
      <c r="T15" s="92" t="s">
        <v>16</v>
      </c>
      <c r="U15" s="93"/>
    </row>
    <row r="16" spans="2:21" ht="34.5" thickBot="1">
      <c r="B16" s="45"/>
      <c r="C16" s="94" t="s">
        <v>17</v>
      </c>
      <c r="D16" s="95" t="s">
        <v>18</v>
      </c>
      <c r="E16" s="95" t="s">
        <v>19</v>
      </c>
      <c r="F16" s="96" t="s">
        <v>20</v>
      </c>
      <c r="G16" s="95" t="s">
        <v>21</v>
      </c>
      <c r="H16" s="97" t="s">
        <v>22</v>
      </c>
      <c r="I16" s="98" t="s">
        <v>23</v>
      </c>
      <c r="J16" s="99" t="s">
        <v>24</v>
      </c>
      <c r="K16" s="99" t="s">
        <v>25</v>
      </c>
      <c r="L16" s="100" t="s">
        <v>26</v>
      </c>
      <c r="M16" s="101" t="s">
        <v>27</v>
      </c>
      <c r="N16" s="102" t="s">
        <v>28</v>
      </c>
      <c r="O16" s="103" t="s">
        <v>29</v>
      </c>
      <c r="P16" s="104" t="s">
        <v>25</v>
      </c>
      <c r="Q16" s="105" t="s">
        <v>30</v>
      </c>
      <c r="R16" s="106" t="s">
        <v>31</v>
      </c>
      <c r="S16" s="107" t="s">
        <v>32</v>
      </c>
      <c r="T16" s="108" t="s">
        <v>33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40211.018055555556</v>
      </c>
      <c r="E19" s="124" t="s">
        <v>35</v>
      </c>
      <c r="F19" s="125">
        <v>40212.333333333336</v>
      </c>
      <c r="G19" s="125">
        <v>40226.52638888889</v>
      </c>
      <c r="H19" s="126">
        <f aca="true" t="shared" si="0" ref="H19:H38">IF(OR(G19=0,G19&lt;F19)," ",+G19-F19)</f>
        <v>14.193055555551837</v>
      </c>
      <c r="I19" s="127" t="s">
        <v>36</v>
      </c>
      <c r="J19" s="128" t="s">
        <v>37</v>
      </c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40226.52638888889</v>
      </c>
      <c r="N19" s="130">
        <f aca="true" t="shared" si="3" ref="N19:N38">IF(G19=0,$T$10,IF(G19&gt;F19,G19,F19))</f>
        <v>40226.52638888889</v>
      </c>
      <c r="O19" s="130">
        <f aca="true" t="shared" si="4" ref="O19:O38">IF(OR(F19=0,AND(G19&lt;F19,G19&gt;0)),0,+N19-F19)</f>
        <v>14.193055555551837</v>
      </c>
      <c r="P19" s="131" t="str">
        <f aca="true" t="shared" si="5" ref="P19:P38">IF(K19=0,$T$10,IF(K19&gt;J19,K19,J19))</f>
        <v>1-SET.2012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4150.742777776762</v>
      </c>
      <c r="S19" s="133">
        <f aca="true" t="shared" si="8" ref="S19:S38">IF(E19="","",+Q19+O19)</f>
        <v>14.193055555551837</v>
      </c>
      <c r="T19" s="134">
        <f aca="true" t="shared" si="9" ref="T19:T38">IF(AND(F19="",J19="")," ",IF(OR(AND(G19=0,F19&gt;0),AND(I19="SI",K19=0)),$T$13,IF(R19&gt;$T$13,$T$13,R19)))</f>
        <v>4150.742777776762</v>
      </c>
      <c r="U19" s="52"/>
    </row>
    <row r="20" spans="2:21" ht="11.25">
      <c r="B20" s="45"/>
      <c r="C20" s="122" t="str">
        <f>IF(D20="","","2")</f>
        <v>2</v>
      </c>
      <c r="D20" s="123">
        <v>40212.600694444445</v>
      </c>
      <c r="E20" s="124" t="s">
        <v>35</v>
      </c>
      <c r="F20" s="125">
        <v>40213.458333333336</v>
      </c>
      <c r="G20" s="125">
        <v>40233.53333333333</v>
      </c>
      <c r="H20" s="126">
        <f t="shared" si="0"/>
        <v>20.07499999999709</v>
      </c>
      <c r="I20" s="127" t="s">
        <v>36</v>
      </c>
      <c r="J20" s="128" t="s">
        <v>37</v>
      </c>
      <c r="K20" s="128"/>
      <c r="L20" s="129" t="str">
        <f t="shared" si="1"/>
        <v> </v>
      </c>
      <c r="M20" s="130">
        <f t="shared" si="2"/>
        <v>40233.53333333333</v>
      </c>
      <c r="N20" s="130">
        <f t="shared" si="3"/>
        <v>40233.53333333333</v>
      </c>
      <c r="O20" s="130">
        <f t="shared" si="4"/>
        <v>20.07499999999709</v>
      </c>
      <c r="P20" s="131" t="str">
        <f t="shared" si="5"/>
        <v>1-SET.2012</v>
      </c>
      <c r="Q20" s="132">
        <f t="shared" si="6"/>
        <v>0</v>
      </c>
      <c r="R20" s="130">
        <f t="shared" si="7"/>
        <v>5757.689999999205</v>
      </c>
      <c r="S20" s="133">
        <f t="shared" si="8"/>
        <v>20.07499999999709</v>
      </c>
      <c r="T20" s="134">
        <f t="shared" si="9"/>
        <v>5757.689999999205</v>
      </c>
      <c r="U20" s="52"/>
    </row>
    <row r="21" spans="2:21" ht="11.25">
      <c r="B21" s="45"/>
      <c r="C21" s="122" t="str">
        <f>IF(D21="","","3")</f>
        <v>3</v>
      </c>
      <c r="D21" s="123">
        <v>40217.01111111111</v>
      </c>
      <c r="E21" s="124" t="s">
        <v>35</v>
      </c>
      <c r="F21" s="125">
        <v>40218.333333333336</v>
      </c>
      <c r="G21" s="125">
        <v>40233.53472222222</v>
      </c>
      <c r="H21" s="126">
        <f t="shared" si="0"/>
        <v>15.20138888888323</v>
      </c>
      <c r="I21" s="127" t="s">
        <v>36</v>
      </c>
      <c r="J21" s="128" t="s">
        <v>37</v>
      </c>
      <c r="K21" s="128"/>
      <c r="L21" s="129" t="str">
        <f t="shared" si="1"/>
        <v> </v>
      </c>
      <c r="M21" s="130">
        <f t="shared" si="2"/>
        <v>40233.53472222222</v>
      </c>
      <c r="N21" s="130">
        <f t="shared" si="3"/>
        <v>40233.53472222222</v>
      </c>
      <c r="O21" s="130">
        <f t="shared" si="4"/>
        <v>15.20138888888323</v>
      </c>
      <c r="P21" s="131" t="str">
        <f t="shared" si="5"/>
        <v>1-SET.2012</v>
      </c>
      <c r="Q21" s="132">
        <f t="shared" si="6"/>
        <v>0</v>
      </c>
      <c r="R21" s="130">
        <f t="shared" si="7"/>
        <v>4426.219444442898</v>
      </c>
      <c r="S21" s="133">
        <f t="shared" si="8"/>
        <v>15.20138888888323</v>
      </c>
      <c r="T21" s="134">
        <f t="shared" si="9"/>
        <v>4426.219444442898</v>
      </c>
      <c r="U21" s="52"/>
    </row>
    <row r="22" spans="2:21" ht="11.25">
      <c r="B22" s="45"/>
      <c r="C22" s="122" t="str">
        <f>IF(D22="","","4")</f>
        <v>4</v>
      </c>
      <c r="D22" s="123">
        <v>40220.629166666666</v>
      </c>
      <c r="E22" s="124" t="s">
        <v>35</v>
      </c>
      <c r="F22" s="125">
        <v>40221.458333333336</v>
      </c>
      <c r="G22" s="125">
        <v>40233.535416666666</v>
      </c>
      <c r="H22" s="126">
        <f t="shared" si="0"/>
        <v>12.077083333329938</v>
      </c>
      <c r="I22" s="127" t="s">
        <v>36</v>
      </c>
      <c r="J22" s="128" t="s">
        <v>37</v>
      </c>
      <c r="K22" s="128"/>
      <c r="L22" s="129" t="str">
        <f t="shared" si="1"/>
        <v> </v>
      </c>
      <c r="M22" s="130">
        <f t="shared" si="2"/>
        <v>40233.535416666666</v>
      </c>
      <c r="N22" s="130">
        <f t="shared" si="3"/>
        <v>40233.535416666666</v>
      </c>
      <c r="O22" s="130">
        <f t="shared" si="4"/>
        <v>12.077083333329938</v>
      </c>
      <c r="P22" s="131" t="str">
        <f t="shared" si="5"/>
        <v>1-SET.2012</v>
      </c>
      <c r="Q22" s="132">
        <f t="shared" si="6"/>
        <v>0</v>
      </c>
      <c r="R22" s="130">
        <f t="shared" si="7"/>
        <v>3572.6591666657387</v>
      </c>
      <c r="S22" s="133">
        <f t="shared" si="8"/>
        <v>12.077083333329938</v>
      </c>
      <c r="T22" s="134">
        <f t="shared" si="9"/>
        <v>3572.6591666657387</v>
      </c>
      <c r="U22" s="52"/>
    </row>
    <row r="23" spans="2:21" ht="11.25">
      <c r="B23" s="45"/>
      <c r="C23" s="122" t="str">
        <f>IF(D23="","","5")</f>
        <v>5</v>
      </c>
      <c r="D23" s="123">
        <v>40220.69305555556</v>
      </c>
      <c r="E23" s="124" t="s">
        <v>35</v>
      </c>
      <c r="F23" s="125">
        <v>40221.583333333336</v>
      </c>
      <c r="G23" s="125">
        <v>40234.506944444445</v>
      </c>
      <c r="H23" s="126">
        <f t="shared" si="0"/>
        <v>12.923611111109494</v>
      </c>
      <c r="I23" s="127" t="s">
        <v>36</v>
      </c>
      <c r="J23" s="128" t="s">
        <v>37</v>
      </c>
      <c r="K23" s="128"/>
      <c r="L23" s="129" t="str">
        <f t="shared" si="1"/>
        <v> </v>
      </c>
      <c r="M23" s="130">
        <f t="shared" si="2"/>
        <v>40234.506944444445</v>
      </c>
      <c r="N23" s="130">
        <f t="shared" si="3"/>
        <v>40234.506944444445</v>
      </c>
      <c r="O23" s="130">
        <f t="shared" si="4"/>
        <v>12.923611111109494</v>
      </c>
      <c r="P23" s="131" t="str">
        <f t="shared" si="5"/>
        <v>1-SET.2012</v>
      </c>
      <c r="Q23" s="132">
        <f t="shared" si="6"/>
        <v>0</v>
      </c>
      <c r="R23" s="130">
        <f t="shared" si="7"/>
        <v>3803.9305555551136</v>
      </c>
      <c r="S23" s="133">
        <f t="shared" si="8"/>
        <v>12.923611111109494</v>
      </c>
      <c r="T23" s="134">
        <f t="shared" si="9"/>
        <v>3803.9305555551136</v>
      </c>
      <c r="U23" s="52"/>
    </row>
    <row r="24" spans="2:21" ht="11.25">
      <c r="B24" s="45"/>
      <c r="C24" s="122" t="str">
        <f>IF(D24="","","6")</f>
        <v>6</v>
      </c>
      <c r="D24" s="123">
        <v>40221.584027777775</v>
      </c>
      <c r="E24" s="124" t="s">
        <v>35</v>
      </c>
      <c r="F24" s="125">
        <v>40224.458333333336</v>
      </c>
      <c r="G24" s="125">
        <v>40234.50833333333</v>
      </c>
      <c r="H24" s="126">
        <f t="shared" si="0"/>
        <v>10.049999999995634</v>
      </c>
      <c r="I24" s="127" t="s">
        <v>36</v>
      </c>
      <c r="J24" s="128" t="s">
        <v>37</v>
      </c>
      <c r="K24" s="128"/>
      <c r="L24" s="129" t="str">
        <f t="shared" si="1"/>
        <v> </v>
      </c>
      <c r="M24" s="130">
        <f t="shared" si="2"/>
        <v>40234.50833333333</v>
      </c>
      <c r="N24" s="130">
        <f t="shared" si="3"/>
        <v>40234.50833333333</v>
      </c>
      <c r="O24" s="130">
        <f t="shared" si="4"/>
        <v>10.049999999995634</v>
      </c>
      <c r="P24" s="131" t="str">
        <f t="shared" si="5"/>
        <v>1-SET.2012</v>
      </c>
      <c r="Q24" s="132">
        <f t="shared" si="6"/>
        <v>0</v>
      </c>
      <c r="R24" s="130">
        <f t="shared" si="7"/>
        <v>3018.8599999988073</v>
      </c>
      <c r="S24" s="133">
        <f t="shared" si="8"/>
        <v>10.049999999995634</v>
      </c>
      <c r="T24" s="134">
        <f t="shared" si="9"/>
        <v>3018.8599999988073</v>
      </c>
      <c r="U24" s="52"/>
    </row>
    <row r="25" spans="2:21" ht="11.25">
      <c r="B25" s="45"/>
      <c r="C25" s="122" t="str">
        <f>IF(D25="","","7")</f>
        <v>7</v>
      </c>
      <c r="D25" s="123">
        <v>40222.14444444444</v>
      </c>
      <c r="E25" s="124" t="s">
        <v>35</v>
      </c>
      <c r="F25" s="125">
        <v>40224.458333333336</v>
      </c>
      <c r="G25" s="125">
        <v>40235.45972222222</v>
      </c>
      <c r="H25" s="126">
        <f t="shared" si="0"/>
        <v>11.00138888888614</v>
      </c>
      <c r="I25" s="127" t="s">
        <v>36</v>
      </c>
      <c r="J25" s="128" t="s">
        <v>37</v>
      </c>
      <c r="K25" s="128"/>
      <c r="L25" s="129" t="str">
        <f t="shared" si="1"/>
        <v> </v>
      </c>
      <c r="M25" s="130">
        <f t="shared" si="2"/>
        <v>40235.45972222222</v>
      </c>
      <c r="N25" s="130">
        <f t="shared" si="3"/>
        <v>40235.45972222222</v>
      </c>
      <c r="O25" s="130">
        <f t="shared" si="4"/>
        <v>11.00138888888614</v>
      </c>
      <c r="P25" s="131" t="str">
        <f t="shared" si="5"/>
        <v>1-SET.2012</v>
      </c>
      <c r="Q25" s="132">
        <f t="shared" si="6"/>
        <v>0</v>
      </c>
      <c r="R25" s="130">
        <f t="shared" si="7"/>
        <v>3278.779444443693</v>
      </c>
      <c r="S25" s="133">
        <f t="shared" si="8"/>
        <v>11.00138888888614</v>
      </c>
      <c r="T25" s="134">
        <f t="shared" si="9"/>
        <v>3278.779444443693</v>
      </c>
      <c r="U25" s="52"/>
    </row>
    <row r="26" spans="2:21" ht="11.25">
      <c r="B26" s="45"/>
      <c r="C26" s="122" t="str">
        <f>IF(D26="","","8")</f>
        <v>8</v>
      </c>
      <c r="D26" s="123">
        <v>40255.677083333336</v>
      </c>
      <c r="E26" s="124" t="s">
        <v>35</v>
      </c>
      <c r="F26" s="125">
        <v>40256.583333333336</v>
      </c>
      <c r="G26" s="125">
        <v>40297.33194444444</v>
      </c>
      <c r="H26" s="126">
        <f t="shared" si="0"/>
        <v>40.748611111106584</v>
      </c>
      <c r="I26" s="127" t="s">
        <v>36</v>
      </c>
      <c r="J26" s="128" t="s">
        <v>37</v>
      </c>
      <c r="K26" s="128"/>
      <c r="L26" s="129" t="str">
        <f t="shared" si="1"/>
        <v> </v>
      </c>
      <c r="M26" s="130">
        <f t="shared" si="2"/>
        <v>40297.33194444444</v>
      </c>
      <c r="N26" s="130">
        <f t="shared" si="3"/>
        <v>40297.33194444444</v>
      </c>
      <c r="O26" s="130">
        <f t="shared" si="4"/>
        <v>40.748611111106584</v>
      </c>
      <c r="P26" s="131" t="str">
        <f t="shared" si="5"/>
        <v>1-SET.2012</v>
      </c>
      <c r="Q26" s="132">
        <f t="shared" si="6"/>
        <v>0</v>
      </c>
      <c r="R26" s="130">
        <f t="shared" si="7"/>
        <v>11405.720555554319</v>
      </c>
      <c r="S26" s="133">
        <f t="shared" si="8"/>
        <v>40.748611111106584</v>
      </c>
      <c r="T26" s="134">
        <f t="shared" si="9"/>
        <v>10928</v>
      </c>
      <c r="U26" s="52"/>
    </row>
    <row r="27" spans="2:21" ht="11.25">
      <c r="B27" s="45"/>
      <c r="C27" s="122" t="str">
        <f>IF(D27="","","9")</f>
        <v>9</v>
      </c>
      <c r="D27" s="123">
        <v>40256.615277777775</v>
      </c>
      <c r="E27" s="124" t="s">
        <v>35</v>
      </c>
      <c r="F27" s="125">
        <v>40259.458333333336</v>
      </c>
      <c r="G27" s="125">
        <v>40297.345138888886</v>
      </c>
      <c r="H27" s="126">
        <f t="shared" si="0"/>
        <v>37.88680555555038</v>
      </c>
      <c r="I27" s="127" t="s">
        <v>36</v>
      </c>
      <c r="J27" s="128" t="s">
        <v>37</v>
      </c>
      <c r="K27" s="128"/>
      <c r="L27" s="129" t="str">
        <f t="shared" si="1"/>
        <v> </v>
      </c>
      <c r="M27" s="130">
        <f t="shared" si="2"/>
        <v>40297.345138888886</v>
      </c>
      <c r="N27" s="130">
        <f t="shared" si="3"/>
        <v>40297.345138888886</v>
      </c>
      <c r="O27" s="130">
        <f t="shared" si="4"/>
        <v>37.88680555555038</v>
      </c>
      <c r="P27" s="131" t="str">
        <f t="shared" si="5"/>
        <v>1-SET.2012</v>
      </c>
      <c r="Q27" s="132">
        <f t="shared" si="6"/>
        <v>0</v>
      </c>
      <c r="R27" s="130">
        <f t="shared" si="7"/>
        <v>10623.875277776364</v>
      </c>
      <c r="S27" s="133">
        <f t="shared" si="8"/>
        <v>37.88680555555038</v>
      </c>
      <c r="T27" s="134">
        <f t="shared" si="9"/>
        <v>10623.875277776364</v>
      </c>
      <c r="U27" s="52"/>
    </row>
    <row r="28" spans="2:21" ht="11.25">
      <c r="B28" s="45"/>
      <c r="C28" s="122" t="str">
        <f>IF(D28="","","10")</f>
        <v>10</v>
      </c>
      <c r="D28" s="123">
        <v>40256.85</v>
      </c>
      <c r="E28" s="124" t="s">
        <v>38</v>
      </c>
      <c r="F28" s="125">
        <v>40259.583333333336</v>
      </c>
      <c r="G28" s="125">
        <v>40297.35486111111</v>
      </c>
      <c r="H28" s="126">
        <f t="shared" si="0"/>
        <v>37.77152777777519</v>
      </c>
      <c r="I28" s="127" t="s">
        <v>36</v>
      </c>
      <c r="J28" s="128" t="s">
        <v>37</v>
      </c>
      <c r="K28" s="128"/>
      <c r="L28" s="129" t="str">
        <f t="shared" si="1"/>
        <v> </v>
      </c>
      <c r="M28" s="130">
        <f t="shared" si="2"/>
        <v>40297.35486111111</v>
      </c>
      <c r="N28" s="130">
        <f t="shared" si="3"/>
        <v>40297.35486111111</v>
      </c>
      <c r="O28" s="130">
        <f t="shared" si="4"/>
        <v>37.77152777777519</v>
      </c>
      <c r="P28" s="131" t="str">
        <f t="shared" si="5"/>
        <v>1-SET.2012</v>
      </c>
      <c r="Q28" s="132">
        <f t="shared" si="6"/>
        <v>0</v>
      </c>
      <c r="R28" s="130">
        <f t="shared" si="7"/>
        <v>10592.381388888181</v>
      </c>
      <c r="S28" s="133">
        <f t="shared" si="8"/>
        <v>37.77152777777519</v>
      </c>
      <c r="T28" s="134">
        <f t="shared" si="9"/>
        <v>10592.381388888181</v>
      </c>
      <c r="U28" s="52"/>
    </row>
    <row r="29" spans="2:21" ht="11.25">
      <c r="B29" s="45"/>
      <c r="C29" s="122"/>
      <c r="D29" s="123"/>
      <c r="E29" s="124"/>
      <c r="F29" s="125"/>
      <c r="G29" s="125"/>
      <c r="H29" s="126"/>
      <c r="I29" s="127"/>
      <c r="J29" s="128"/>
      <c r="K29" s="128"/>
      <c r="L29" s="129"/>
      <c r="M29" s="130"/>
      <c r="N29" s="130"/>
      <c r="O29" s="130"/>
      <c r="P29" s="131"/>
      <c r="Q29" s="132"/>
      <c r="R29" s="130"/>
      <c r="S29" s="133"/>
      <c r="T29" s="134"/>
      <c r="U29" s="52"/>
    </row>
    <row r="30" spans="2:21" ht="11.25">
      <c r="B30" s="45"/>
      <c r="C30" s="122"/>
      <c r="D30" s="123"/>
      <c r="E30" s="124"/>
      <c r="F30" s="125"/>
      <c r="G30" s="125"/>
      <c r="H30" s="126"/>
      <c r="I30" s="127"/>
      <c r="J30" s="128"/>
      <c r="K30" s="128"/>
      <c r="L30" s="129"/>
      <c r="M30" s="130"/>
      <c r="N30" s="130"/>
      <c r="O30" s="130"/>
      <c r="P30" s="131"/>
      <c r="Q30" s="132"/>
      <c r="R30" s="130"/>
      <c r="S30" s="133"/>
      <c r="T30" s="134"/>
      <c r="U30" s="52"/>
    </row>
    <row r="31" spans="2:21" ht="11.25">
      <c r="B31" s="45"/>
      <c r="C31" s="122"/>
      <c r="D31" s="123"/>
      <c r="E31" s="124"/>
      <c r="F31" s="125"/>
      <c r="G31" s="125"/>
      <c r="H31" s="126"/>
      <c r="I31" s="127"/>
      <c r="J31" s="128"/>
      <c r="K31" s="128"/>
      <c r="L31" s="129"/>
      <c r="M31" s="130"/>
      <c r="N31" s="130"/>
      <c r="O31" s="130"/>
      <c r="P31" s="131"/>
      <c r="Q31" s="132"/>
      <c r="R31" s="130"/>
      <c r="S31" s="133"/>
      <c r="T31" s="134"/>
      <c r="U31" s="52"/>
    </row>
    <row r="32" spans="2:21" ht="11.25">
      <c r="B32" s="45"/>
      <c r="C32" s="122"/>
      <c r="D32" s="123"/>
      <c r="E32" s="124"/>
      <c r="F32" s="125"/>
      <c r="G32" s="125"/>
      <c r="H32" s="126"/>
      <c r="I32" s="127"/>
      <c r="J32" s="128"/>
      <c r="K32" s="128"/>
      <c r="L32" s="129"/>
      <c r="M32" s="130"/>
      <c r="N32" s="130"/>
      <c r="O32" s="130"/>
      <c r="P32" s="131"/>
      <c r="Q32" s="132"/>
      <c r="R32" s="130"/>
      <c r="S32" s="133"/>
      <c r="T32" s="134"/>
      <c r="U32" s="52"/>
    </row>
    <row r="33" spans="2:21" ht="11.25">
      <c r="B33" s="45"/>
      <c r="C33" s="122">
        <f>IF(D33="","","15")</f>
      </c>
      <c r="D33" s="123"/>
      <c r="E33" s="124"/>
      <c r="F33" s="125"/>
      <c r="G33" s="125"/>
      <c r="H33" s="126" t="str">
        <f t="shared" si="0"/>
        <v> </v>
      </c>
      <c r="I33" s="127"/>
      <c r="J33" s="128"/>
      <c r="K33" s="128"/>
      <c r="L33" s="129" t="str">
        <f t="shared" si="1"/>
        <v> </v>
      </c>
      <c r="M33" s="130">
        <f t="shared" si="2"/>
        <v>0</v>
      </c>
      <c r="N33" s="130" t="str">
        <f t="shared" si="3"/>
        <v>1-SET.2012</v>
      </c>
      <c r="O33" s="130">
        <f t="shared" si="4"/>
        <v>0</v>
      </c>
      <c r="P33" s="131" t="str">
        <f t="shared" si="5"/>
        <v>1-SET.2012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23"/>
      <c r="E34" s="124"/>
      <c r="F34" s="125"/>
      <c r="G34" s="125"/>
      <c r="H34" s="126" t="str">
        <f t="shared" si="0"/>
        <v> </v>
      </c>
      <c r="I34" s="127"/>
      <c r="J34" s="128"/>
      <c r="K34" s="128"/>
      <c r="L34" s="129" t="str">
        <f t="shared" si="1"/>
        <v> </v>
      </c>
      <c r="M34" s="130">
        <f t="shared" si="2"/>
        <v>0</v>
      </c>
      <c r="N34" s="130" t="str">
        <f t="shared" si="3"/>
        <v>1-SET.2012</v>
      </c>
      <c r="O34" s="130">
        <f t="shared" si="4"/>
        <v>0</v>
      </c>
      <c r="P34" s="131" t="str">
        <f t="shared" si="5"/>
        <v>1-SET.2012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23"/>
      <c r="E35" s="124"/>
      <c r="F35" s="125"/>
      <c r="G35" s="125"/>
      <c r="H35" s="126" t="str">
        <f t="shared" si="0"/>
        <v> </v>
      </c>
      <c r="I35" s="127"/>
      <c r="J35" s="128"/>
      <c r="K35" s="128"/>
      <c r="L35" s="129" t="str">
        <f t="shared" si="1"/>
        <v> </v>
      </c>
      <c r="M35" s="130">
        <f t="shared" si="2"/>
        <v>0</v>
      </c>
      <c r="N35" s="130" t="str">
        <f t="shared" si="3"/>
        <v>1-SET.2012</v>
      </c>
      <c r="O35" s="130">
        <f t="shared" si="4"/>
        <v>0</v>
      </c>
      <c r="P35" s="131" t="str">
        <f t="shared" si="5"/>
        <v>1-SET.2012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23"/>
      <c r="E36" s="124"/>
      <c r="F36" s="125"/>
      <c r="G36" s="125"/>
      <c r="H36" s="126" t="str">
        <f t="shared" si="0"/>
        <v> </v>
      </c>
      <c r="I36" s="127"/>
      <c r="J36" s="128"/>
      <c r="K36" s="128"/>
      <c r="L36" s="129" t="str">
        <f t="shared" si="1"/>
        <v> </v>
      </c>
      <c r="M36" s="130">
        <f t="shared" si="2"/>
        <v>0</v>
      </c>
      <c r="N36" s="130" t="str">
        <f t="shared" si="3"/>
        <v>1-SET.2012</v>
      </c>
      <c r="O36" s="130">
        <f t="shared" si="4"/>
        <v>0</v>
      </c>
      <c r="P36" s="131" t="str">
        <f t="shared" si="5"/>
        <v>1-SET.2012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23"/>
      <c r="E37" s="124"/>
      <c r="F37" s="125"/>
      <c r="G37" s="125"/>
      <c r="H37" s="126" t="str">
        <f t="shared" si="0"/>
        <v> </v>
      </c>
      <c r="I37" s="127"/>
      <c r="J37" s="128"/>
      <c r="K37" s="128"/>
      <c r="L37" s="129" t="str">
        <f t="shared" si="1"/>
        <v> </v>
      </c>
      <c r="M37" s="130">
        <f t="shared" si="2"/>
        <v>0</v>
      </c>
      <c r="N37" s="130" t="str">
        <f t="shared" si="3"/>
        <v>1-SET.2012</v>
      </c>
      <c r="O37" s="130">
        <f t="shared" si="4"/>
        <v>0</v>
      </c>
      <c r="P37" s="131" t="str">
        <f t="shared" si="5"/>
        <v>1-SET.2012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23"/>
      <c r="E38" s="124"/>
      <c r="F38" s="125"/>
      <c r="G38" s="125"/>
      <c r="H38" s="126" t="str">
        <f t="shared" si="0"/>
        <v> </v>
      </c>
      <c r="I38" s="127"/>
      <c r="J38" s="128"/>
      <c r="K38" s="128"/>
      <c r="L38" s="129" t="str">
        <f t="shared" si="1"/>
        <v> </v>
      </c>
      <c r="M38" s="130">
        <f t="shared" si="2"/>
        <v>0</v>
      </c>
      <c r="N38" s="130" t="str">
        <f t="shared" si="3"/>
        <v>1-SET.2012</v>
      </c>
      <c r="O38" s="130">
        <f t="shared" si="4"/>
        <v>0</v>
      </c>
      <c r="P38" s="131" t="str">
        <f t="shared" si="5"/>
        <v>1-SET.2012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34</v>
      </c>
      <c r="T40" s="144">
        <f>SUM(T18:T39)</f>
        <v>60153.13805554676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sheetProtection/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Hilda Antunez</cp:lastModifiedBy>
  <cp:lastPrinted>2016-05-11T15:55:08Z</cp:lastPrinted>
  <dcterms:created xsi:type="dcterms:W3CDTF">2012-03-22T11:37:52Z</dcterms:created>
  <dcterms:modified xsi:type="dcterms:W3CDTF">2016-05-20T13:43:53Z</dcterms:modified>
  <cp:category/>
  <cp:version/>
  <cp:contentType/>
  <cp:contentStatus/>
</cp:coreProperties>
</file>