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07" activeTab="0"/>
  </bookViews>
  <sheets>
    <sheet name="TOT-0909" sheetId="1" r:id="rId1"/>
    <sheet name="SA-09 (1)" sheetId="2" r:id="rId2"/>
    <sheet name="SA-09 (2)" sheetId="3" r:id="rId3"/>
  </sheets>
  <definedNames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comments2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3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<sst xmlns="http://schemas.openxmlformats.org/spreadsheetml/2006/main" count="214" uniqueCount="93">
  <si>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</si>
  <si>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</si>
  <si>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</si>
  <si>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</si>
  <si>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</si>
  <si>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</si>
  <si>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</si>
  <si>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</si>
  <si>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</si>
  <si>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</si>
  <si>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</si>
  <si>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N°</t>
  </si>
  <si>
    <t>U
[kV]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</si>
  <si>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</si>
  <si>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</si>
  <si>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</si>
  <si>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</si>
  <si>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</si>
  <si>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</si>
  <si>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</si>
  <si>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ESTACIÓN
TRANSFORMADORA</t>
  </si>
  <si>
    <t>EQUIPO</t>
  </si>
  <si>
    <t>Mtos.
Indisp.</t>
  </si>
  <si>
    <t>AUT.</t>
  </si>
  <si>
    <t>PENALIZAC. FORZADA
Por Salida       hs. Restantes</t>
  </si>
  <si>
    <t>Hs.
Indisp.</t>
  </si>
  <si>
    <t>K</t>
  </si>
  <si>
    <t>TRANSENER S.A.</t>
  </si>
  <si>
    <t>SISTEMA DE TRANSPORTE DE ENERGÍA ELÉCTRICA EN ALTA TENSIÓN</t>
  </si>
  <si>
    <t>Transportista Independiente LITSA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</si>
  <si>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</si>
  <si>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</si>
  <si>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</si>
  <si>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</si>
  <si>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</si>
  <si>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</si>
  <si>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Informó
enTérm.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</si>
  <si>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</si>
  <si>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</si>
  <si>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</si>
  <si>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</si>
  <si>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</si>
  <si>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</t>
  </si>
  <si>
    <t>* Valor provisorio</t>
  </si>
  <si>
    <t xml:space="preserve"> 2.2.- SALIDAS</t>
  </si>
  <si>
    <t>Transportista Independiente L.I.T.S.A.</t>
  </si>
  <si>
    <t>INDISP</t>
  </si>
  <si>
    <t>ID EQUIPO</t>
  </si>
  <si>
    <t>Valores remuneratorios según Dec. PEN 1462/05 - Res ENRE N°330/08 - Res ENRE N°327/08</t>
  </si>
  <si>
    <t>Desde el 01 al 30 de septiembre de 2009</t>
  </si>
  <si>
    <t>F</t>
  </si>
  <si>
    <t>P</t>
  </si>
  <si>
    <t>RESISTENCIA</t>
  </si>
  <si>
    <t>LUJAN</t>
  </si>
  <si>
    <t>SALIDA LINEA A BARRANQUERAS 2</t>
  </si>
  <si>
    <t>CAMPANA 500</t>
  </si>
  <si>
    <t>SALIDA ACOP. BARRAS A,C</t>
  </si>
  <si>
    <t>P. BANDERITA</t>
  </si>
  <si>
    <t>SALIDA LINEA A PLAYA BANDERITA</t>
  </si>
  <si>
    <t>ABASTO</t>
  </si>
  <si>
    <t>SALIDA TRAFO 2</t>
  </si>
  <si>
    <t>GRAL. RODRIGUEZ</t>
  </si>
  <si>
    <t>SALIDA TRAFO 2 500/220</t>
  </si>
  <si>
    <t>RAMALLO</t>
  </si>
  <si>
    <t>SALIDA LINEA PERGAMINO</t>
  </si>
  <si>
    <t>SALIDA SAN LUIS I</t>
  </si>
  <si>
    <t>SALIDA SAN LUIS II</t>
  </si>
  <si>
    <t>SALIDA TRAFO MAQ. 1 Y 2</t>
  </si>
  <si>
    <t>EZEIZA</t>
  </si>
  <si>
    <t>SALIDA A MAQ. GENELBA 1</t>
  </si>
  <si>
    <t>SALIDA LINEA ARGENER</t>
  </si>
  <si>
    <t>VILLA LIA</t>
  </si>
  <si>
    <t>SALIDA TRAFO 220/132/13,2</t>
  </si>
  <si>
    <t>SALIDA TRAFO 1</t>
  </si>
  <si>
    <t>EL BRACHO</t>
  </si>
  <si>
    <t>SALIDA LINEA INDEPENDENCIA</t>
  </si>
  <si>
    <t>SALIDA LINEA A INDEPENDENCIA 2</t>
  </si>
  <si>
    <t>P - PROGRAMADA ;   F - FORZADA</t>
  </si>
  <si>
    <t>M.BELGRANO</t>
  </si>
  <si>
    <t>SALIDA TRAFO TG 1</t>
  </si>
  <si>
    <t>SALIDA TRAFO TG 2</t>
  </si>
  <si>
    <t>SALIDA TRAFO TG</t>
  </si>
  <si>
    <t xml:space="preserve">TOTAL DE PENALIZACIONES </t>
  </si>
  <si>
    <t>B. BLANCA</t>
  </si>
  <si>
    <t>SALIDA ACOPLAMIENTO B-D</t>
  </si>
  <si>
    <t>(*)</t>
  </si>
  <si>
    <t>2.1.2.-</t>
  </si>
  <si>
    <t>Indisp. Transformador N° 4 E.T. El Chocón</t>
  </si>
  <si>
    <t>(*): Según Nota S.E. N° 2492</t>
  </si>
  <si>
    <t>Diferencia</t>
  </si>
  <si>
    <t>ANEXO III al Memorandum D.T.E.E. N°    158    /2015</t>
  </si>
  <si>
    <t>Res. ENRE 200/11</t>
  </si>
  <si>
    <t>Recurso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</si>
</sst>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6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0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color indexed="50"/>
      <name val="MS Sans Serif"/>
      <family val="2"/>
    </font>
    <font>
      <b/>
      <sz val="10"/>
      <color indexed="50"/>
      <name val="Times New Roman"/>
      <family val="0"/>
    </font>
    <font>
      <b/>
      <i/>
      <sz val="14"/>
      <name val="Times New Roman"/>
      <family val="1"/>
    </font>
    <font>
      <b/>
      <sz val="10"/>
      <color indexed="56"/>
      <name val="Times New Roman"/>
      <family val="1"/>
    </font>
    <font>
      <sz val="11"/>
      <color indexed="1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2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6" fillId="2" borderId="0" applyNumberFormat="0" applyBorder="0" applyAlignment="0" applyProtection="0"/>
    <xf numFmtId="0" fontId="66" fillId="6" borderId="0" applyNumberFormat="0" applyBorder="0" applyAlignment="0" applyProtection="0"/>
    <xf numFmtId="0" fontId="66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2" borderId="0" applyNumberFormat="0" applyBorder="0" applyAlignment="0" applyProtection="0"/>
    <xf numFmtId="0" fontId="66" fillId="9" borderId="0" applyNumberFormat="0" applyBorder="0" applyAlignment="0" applyProtection="0"/>
    <xf numFmtId="0" fontId="56" fillId="5" borderId="0" applyNumberFormat="0" applyBorder="0" applyAlignment="0" applyProtection="0"/>
    <xf numFmtId="0" fontId="61" fillId="10" borderId="1" applyNumberFormat="0" applyAlignment="0" applyProtection="0"/>
    <xf numFmtId="0" fontId="63" fillId="11" borderId="2" applyNumberFormat="0" applyAlignment="0" applyProtection="0"/>
    <xf numFmtId="0" fontId="62" fillId="0" borderId="3" applyNumberFormat="0" applyFill="0" applyAlignment="0" applyProtection="0"/>
    <xf numFmtId="0" fontId="53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1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9" borderId="0" applyNumberFormat="0" applyBorder="0" applyAlignment="0" applyProtection="0"/>
    <xf numFmtId="0" fontId="59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7" borderId="0" applyNumberFormat="0" applyBorder="0" applyAlignment="0" applyProtection="0"/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60" fillId="10" borderId="6" applyNumberFormat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Fill="1" applyBorder="1" applyAlignment="1" applyProtection="1">
      <alignment horizontal="centerContinuous"/>
      <protection/>
    </xf>
    <xf numFmtId="0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0" xfId="0" applyNumberFormat="1" applyFont="1" applyBorder="1" applyAlignment="1">
      <alignment horizontal="right"/>
    </xf>
    <xf numFmtId="7" fontId="23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7" fontId="12" fillId="0" borderId="18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7" fontId="23" fillId="0" borderId="0" xfId="0" applyNumberFormat="1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1" fillId="0" borderId="0" xfId="0" applyFont="1" applyBorder="1" applyAlignment="1" applyProtection="1">
      <alignment horizontal="left"/>
      <protection/>
    </xf>
    <xf numFmtId="0" fontId="32" fillId="8" borderId="18" xfId="0" applyFont="1" applyFill="1" applyBorder="1" applyAlignment="1" applyProtection="1">
      <alignment horizontal="center" vertical="center"/>
      <protection/>
    </xf>
    <xf numFmtId="168" fontId="33" fillId="8" borderId="21" xfId="0" applyNumberFormat="1" applyFont="1" applyFill="1" applyBorder="1" applyAlignment="1" applyProtection="1">
      <alignment horizontal="center"/>
      <protection/>
    </xf>
    <xf numFmtId="168" fontId="33" fillId="8" borderId="22" xfId="0" applyNumberFormat="1" applyFont="1" applyFill="1" applyBorder="1" applyAlignment="1" applyProtection="1">
      <alignment horizontal="center"/>
      <protection/>
    </xf>
    <xf numFmtId="0" fontId="25" fillId="0" borderId="18" xfId="0" applyFont="1" applyBorder="1" applyAlignment="1">
      <alignment horizontal="center" vertical="center" wrapText="1"/>
    </xf>
    <xf numFmtId="0" fontId="35" fillId="9" borderId="18" xfId="0" applyFont="1" applyFill="1" applyBorder="1" applyAlignment="1">
      <alignment horizontal="center" vertical="center" wrapText="1"/>
    </xf>
    <xf numFmtId="0" fontId="35" fillId="15" borderId="18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right" vertical="top"/>
    </xf>
    <xf numFmtId="22" fontId="7" fillId="0" borderId="21" xfId="0" applyNumberFormat="1" applyFont="1" applyBorder="1" applyAlignment="1" applyProtection="1">
      <alignment horizontal="center"/>
      <protection locked="0"/>
    </xf>
    <xf numFmtId="168" fontId="7" fillId="0" borderId="22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168" fontId="37" fillId="9" borderId="22" xfId="0" applyNumberFormat="1" applyFont="1" applyFill="1" applyBorder="1" applyAlignment="1" applyProtection="1" quotePrefix="1">
      <alignment horizontal="center"/>
      <protection locked="0"/>
    </xf>
    <xf numFmtId="0" fontId="23" fillId="0" borderId="0" xfId="0" applyFont="1" applyBorder="1" applyAlignment="1">
      <alignment horizontal="center"/>
    </xf>
    <xf numFmtId="181" fontId="23" fillId="0" borderId="0" xfId="0" applyNumberFormat="1" applyFont="1" applyBorder="1" applyAlignment="1">
      <alignment horizontal="right"/>
    </xf>
    <xf numFmtId="182" fontId="23" fillId="0" borderId="0" xfId="0" applyNumberFormat="1" applyFont="1" applyBorder="1" applyAlignment="1">
      <alignment/>
    </xf>
    <xf numFmtId="182" fontId="23" fillId="0" borderId="0" xfId="0" applyNumberFormat="1" applyFont="1" applyBorder="1" applyAlignment="1">
      <alignment horizontal="right"/>
    </xf>
    <xf numFmtId="181" fontId="23" fillId="0" borderId="0" xfId="0" applyNumberFormat="1" applyFont="1" applyBorder="1" applyAlignment="1">
      <alignment horizontal="left"/>
    </xf>
    <xf numFmtId="182" fontId="21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5" fillId="0" borderId="19" xfId="0" applyFont="1" applyBorder="1" applyAlignment="1" applyProtection="1">
      <alignment horizontal="center" vertical="center"/>
      <protection/>
    </xf>
    <xf numFmtId="0" fontId="45" fillId="3" borderId="19" xfId="0" applyFont="1" applyFill="1" applyBorder="1" applyAlignment="1" applyProtection="1">
      <alignment horizontal="centerContinuous" vertical="center" wrapText="1"/>
      <protection/>
    </xf>
    <xf numFmtId="168" fontId="46" fillId="3" borderId="23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33" fillId="8" borderId="21" xfId="0" applyFont="1" applyFill="1" applyBorder="1" applyAlignment="1" applyProtection="1">
      <alignment horizontal="center"/>
      <protection/>
    </xf>
    <xf numFmtId="168" fontId="7" fillId="0" borderId="24" xfId="0" applyNumberFormat="1" applyFont="1" applyBorder="1" applyAlignment="1" applyProtection="1">
      <alignment horizontal="center"/>
      <protection locked="0"/>
    </xf>
    <xf numFmtId="168" fontId="7" fillId="0" borderId="21" xfId="0" applyNumberFormat="1" applyFont="1" applyBorder="1" applyAlignment="1" applyProtection="1">
      <alignment horizontal="center"/>
      <protection/>
    </xf>
    <xf numFmtId="164" fontId="9" fillId="0" borderId="22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Border="1" applyAlignment="1" applyProtection="1">
      <alignment horizontal="centerContinuous"/>
      <protection/>
    </xf>
    <xf numFmtId="0" fontId="22" fillId="0" borderId="10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9" xfId="0" applyFont="1" applyBorder="1" applyAlignment="1" applyProtection="1">
      <alignment horizontal="left" vertical="center"/>
      <protection/>
    </xf>
    <xf numFmtId="174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74" fontId="0" fillId="0" borderId="2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25" fillId="0" borderId="27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  <protection/>
    </xf>
    <xf numFmtId="0" fontId="34" fillId="2" borderId="18" xfId="0" applyFont="1" applyFill="1" applyBorder="1" applyAlignment="1">
      <alignment horizontal="center" vertical="center" wrapText="1"/>
    </xf>
    <xf numFmtId="0" fontId="45" fillId="3" borderId="27" xfId="0" applyFont="1" applyFill="1" applyBorder="1" applyAlignment="1">
      <alignment horizontal="centerContinuous" vertical="center"/>
    </xf>
    <xf numFmtId="0" fontId="11" fillId="0" borderId="21" xfId="0" applyFont="1" applyBorder="1" applyAlignment="1" applyProtection="1">
      <alignment horizontal="center"/>
      <protection/>
    </xf>
    <xf numFmtId="0" fontId="36" fillId="15" borderId="29" xfId="0" applyFont="1" applyFill="1" applyBorder="1" applyAlignment="1" applyProtection="1">
      <alignment horizontal="center"/>
      <protection/>
    </xf>
    <xf numFmtId="0" fontId="48" fillId="2" borderId="29" xfId="0" applyFont="1" applyFill="1" applyBorder="1" applyAlignment="1" applyProtection="1">
      <alignment horizontal="center"/>
      <protection/>
    </xf>
    <xf numFmtId="168" fontId="46" fillId="3" borderId="30" xfId="0" applyNumberFormat="1" applyFont="1" applyFill="1" applyBorder="1" applyAlignment="1" applyProtection="1" quotePrefix="1">
      <alignment horizontal="center"/>
      <protection/>
    </xf>
    <xf numFmtId="168" fontId="46" fillId="3" borderId="31" xfId="0" applyNumberFormat="1" applyFont="1" applyFill="1" applyBorder="1" applyAlignment="1" applyProtection="1" quotePrefix="1">
      <alignment horizontal="center"/>
      <protection/>
    </xf>
    <xf numFmtId="168" fontId="37" fillId="9" borderId="29" xfId="0" applyNumberFormat="1" applyFont="1" applyFill="1" applyBorder="1" applyAlignment="1" applyProtection="1" quotePrefix="1">
      <alignment horizontal="center"/>
      <protection/>
    </xf>
    <xf numFmtId="7" fontId="49" fillId="0" borderId="21" xfId="0" applyNumberFormat="1" applyFont="1" applyBorder="1" applyAlignment="1" applyProtection="1">
      <alignment/>
      <protection/>
    </xf>
    <xf numFmtId="0" fontId="11" fillId="0" borderId="32" xfId="0" applyFont="1" applyBorder="1" applyAlignment="1" applyProtection="1">
      <alignment horizontal="center"/>
      <protection/>
    </xf>
    <xf numFmtId="0" fontId="33" fillId="8" borderId="32" xfId="0" applyFont="1" applyFill="1" applyBorder="1" applyAlignment="1" applyProtection="1">
      <alignment horizontal="center"/>
      <protection/>
    </xf>
    <xf numFmtId="0" fontId="36" fillId="15" borderId="21" xfId="0" applyFont="1" applyFill="1" applyBorder="1" applyAlignment="1" applyProtection="1">
      <alignment horizontal="center"/>
      <protection/>
    </xf>
    <xf numFmtId="0" fontId="48" fillId="2" borderId="21" xfId="0" applyFont="1" applyFill="1" applyBorder="1" applyAlignment="1" applyProtection="1">
      <alignment horizontal="center"/>
      <protection/>
    </xf>
    <xf numFmtId="168" fontId="46" fillId="3" borderId="33" xfId="0" applyNumberFormat="1" applyFont="1" applyFill="1" applyBorder="1" applyAlignment="1" applyProtection="1" quotePrefix="1">
      <alignment horizontal="center"/>
      <protection/>
    </xf>
    <xf numFmtId="168" fontId="37" fillId="9" borderId="21" xfId="0" applyNumberFormat="1" applyFont="1" applyFill="1" applyBorder="1" applyAlignment="1" applyProtection="1" quotePrefix="1">
      <alignment horizontal="center"/>
      <protection/>
    </xf>
    <xf numFmtId="168" fontId="27" fillId="0" borderId="21" xfId="0" applyNumberFormat="1" applyFont="1" applyFill="1" applyBorder="1" applyAlignment="1">
      <alignment horizontal="center"/>
    </xf>
    <xf numFmtId="0" fontId="11" fillId="0" borderId="32" xfId="0" applyFont="1" applyBorder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 quotePrefix="1">
      <alignment horizontal="center"/>
      <protection locked="0"/>
    </xf>
    <xf numFmtId="22" fontId="7" fillId="0" borderId="23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Fill="1" applyBorder="1" applyAlignment="1" applyProtection="1" quotePrefix="1">
      <alignment horizontal="center"/>
      <protection/>
    </xf>
    <xf numFmtId="164" fontId="7" fillId="0" borderId="21" xfId="0" applyNumberFormat="1" applyFont="1" applyFill="1" applyBorder="1" applyAlignment="1" applyProtection="1" quotePrefix="1">
      <alignment horizontal="center"/>
      <protection/>
    </xf>
    <xf numFmtId="4" fontId="27" fillId="0" borderId="21" xfId="0" applyNumberFormat="1" applyFont="1" applyFill="1" applyBorder="1" applyAlignment="1">
      <alignment horizontal="right"/>
    </xf>
    <xf numFmtId="168" fontId="7" fillId="0" borderId="34" xfId="0" applyNumberFormat="1" applyFont="1" applyBorder="1" applyAlignment="1" applyProtection="1">
      <alignment horizontal="center"/>
      <protection locked="0"/>
    </xf>
    <xf numFmtId="168" fontId="7" fillId="0" borderId="34" xfId="0" applyNumberFormat="1" applyFont="1" applyBorder="1" applyAlignment="1" applyProtection="1">
      <alignment horizontal="center"/>
      <protection/>
    </xf>
    <xf numFmtId="164" fontId="36" fillId="15" borderId="22" xfId="0" applyNumberFormat="1" applyFont="1" applyFill="1" applyBorder="1" applyAlignment="1" applyProtection="1">
      <alignment horizontal="center"/>
      <protection locked="0"/>
    </xf>
    <xf numFmtId="2" fontId="48" fillId="2" borderId="22" xfId="0" applyNumberFormat="1" applyFont="1" applyFill="1" applyBorder="1" applyAlignment="1" applyProtection="1">
      <alignment horizontal="center"/>
      <protection locked="0"/>
    </xf>
    <xf numFmtId="168" fontId="46" fillId="3" borderId="35" xfId="0" applyNumberFormat="1" applyFont="1" applyFill="1" applyBorder="1" applyAlignment="1" applyProtection="1" quotePrefix="1">
      <alignment horizontal="center"/>
      <protection locked="0"/>
    </xf>
    <xf numFmtId="168" fontId="46" fillId="3" borderId="36" xfId="0" applyNumberFormat="1" applyFont="1" applyFill="1" applyBorder="1" applyAlignment="1" applyProtection="1" quotePrefix="1">
      <alignment horizontal="center"/>
      <protection locked="0"/>
    </xf>
    <xf numFmtId="7" fontId="26" fillId="0" borderId="37" xfId="0" applyNumberFormat="1" applyFont="1" applyFill="1" applyBorder="1" applyAlignment="1">
      <alignment horizontal="right"/>
    </xf>
    <xf numFmtId="4" fontId="48" fillId="2" borderId="18" xfId="0" applyNumberFormat="1" applyFont="1" applyFill="1" applyBorder="1" applyAlignment="1">
      <alignment horizontal="center"/>
    </xf>
    <xf numFmtId="4" fontId="46" fillId="3" borderId="38" xfId="0" applyNumberFormat="1" applyFont="1" applyFill="1" applyBorder="1" applyAlignment="1">
      <alignment horizontal="center"/>
    </xf>
    <xf numFmtId="4" fontId="46" fillId="3" borderId="39" xfId="0" applyNumberFormat="1" applyFont="1" applyFill="1" applyBorder="1" applyAlignment="1">
      <alignment horizontal="center"/>
    </xf>
    <xf numFmtId="4" fontId="37" fillId="9" borderId="18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4" fontId="36" fillId="15" borderId="21" xfId="0" applyNumberFormat="1" applyFont="1" applyFill="1" applyBorder="1" applyAlignment="1" applyProtection="1">
      <alignment horizontal="center"/>
      <protection/>
    </xf>
    <xf numFmtId="0" fontId="20" fillId="0" borderId="17" xfId="0" applyFont="1" applyBorder="1" applyAlignment="1">
      <alignment/>
    </xf>
    <xf numFmtId="182" fontId="20" fillId="0" borderId="11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14" fillId="0" borderId="0" xfId="0" applyFont="1" applyAlignment="1" quotePrefix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2" fontId="48" fillId="2" borderId="21" xfId="0" applyNumberFormat="1" applyFont="1" applyFill="1" applyBorder="1" applyAlignment="1" applyProtection="1">
      <alignment horizontal="center"/>
      <protection/>
    </xf>
    <xf numFmtId="0" fontId="36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14" borderId="21" xfId="0" applyFont="1" applyFill="1" applyBorder="1" applyAlignment="1" applyProtection="1">
      <alignment horizontal="center"/>
      <protection locked="0"/>
    </xf>
    <xf numFmtId="22" fontId="7" fillId="14" borderId="21" xfId="0" applyNumberFormat="1" applyFont="1" applyFill="1" applyBorder="1" applyAlignment="1" applyProtection="1">
      <alignment horizontal="center"/>
      <protection locked="0"/>
    </xf>
    <xf numFmtId="168" fontId="7" fillId="14" borderId="21" xfId="0" applyNumberFormat="1" applyFont="1" applyFill="1" applyBorder="1" applyAlignment="1" applyProtection="1">
      <alignment horizontal="center"/>
      <protection/>
    </xf>
    <xf numFmtId="164" fontId="36" fillId="14" borderId="21" xfId="0" applyNumberFormat="1" applyFont="1" applyFill="1" applyBorder="1" applyAlignment="1" applyProtection="1">
      <alignment horizontal="center"/>
      <protection/>
    </xf>
    <xf numFmtId="0" fontId="7" fillId="14" borderId="13" xfId="0" applyFont="1" applyFill="1" applyBorder="1" applyAlignment="1">
      <alignment/>
    </xf>
    <xf numFmtId="0" fontId="7" fillId="14" borderId="26" xfId="0" applyFont="1" applyFill="1" applyBorder="1" applyAlignment="1">
      <alignment horizontal="center"/>
    </xf>
    <xf numFmtId="0" fontId="11" fillId="14" borderId="32" xfId="0" applyFont="1" applyFill="1" applyBorder="1" applyAlignment="1" applyProtection="1">
      <alignment horizontal="center"/>
      <protection locked="0"/>
    </xf>
    <xf numFmtId="164" fontId="9" fillId="14" borderId="21" xfId="0" applyNumberFormat="1" applyFont="1" applyFill="1" applyBorder="1" applyAlignment="1" applyProtection="1" quotePrefix="1">
      <alignment horizontal="center"/>
      <protection locked="0"/>
    </xf>
    <xf numFmtId="168" fontId="33" fillId="14" borderId="21" xfId="0" applyNumberFormat="1" applyFont="1" applyFill="1" applyBorder="1" applyAlignment="1" applyProtection="1">
      <alignment horizontal="center"/>
      <protection/>
    </xf>
    <xf numFmtId="22" fontId="7" fillId="14" borderId="23" xfId="0" applyNumberFormat="1" applyFont="1" applyFill="1" applyBorder="1" applyAlignment="1" applyProtection="1">
      <alignment horizontal="center"/>
      <protection locked="0"/>
    </xf>
    <xf numFmtId="2" fontId="7" fillId="14" borderId="21" xfId="0" applyNumberFormat="1" applyFont="1" applyFill="1" applyBorder="1" applyAlignment="1" applyProtection="1" quotePrefix="1">
      <alignment horizontal="center"/>
      <protection/>
    </xf>
    <xf numFmtId="164" fontId="7" fillId="14" borderId="21" xfId="0" applyNumberFormat="1" applyFont="1" applyFill="1" applyBorder="1" applyAlignment="1" applyProtection="1" quotePrefix="1">
      <alignment horizontal="center"/>
      <protection/>
    </xf>
    <xf numFmtId="168" fontId="7" fillId="14" borderId="24" xfId="0" applyNumberFormat="1" applyFont="1" applyFill="1" applyBorder="1" applyAlignment="1" applyProtection="1">
      <alignment horizontal="center"/>
      <protection locked="0"/>
    </xf>
    <xf numFmtId="2" fontId="48" fillId="14" borderId="21" xfId="0" applyNumberFormat="1" applyFont="1" applyFill="1" applyBorder="1" applyAlignment="1" applyProtection="1">
      <alignment horizontal="center"/>
      <protection/>
    </xf>
    <xf numFmtId="168" fontId="46" fillId="14" borderId="23" xfId="0" applyNumberFormat="1" applyFont="1" applyFill="1" applyBorder="1" applyAlignment="1" applyProtection="1" quotePrefix="1">
      <alignment horizontal="center"/>
      <protection/>
    </xf>
    <xf numFmtId="168" fontId="46" fillId="14" borderId="33" xfId="0" applyNumberFormat="1" applyFont="1" applyFill="1" applyBorder="1" applyAlignment="1" applyProtection="1" quotePrefix="1">
      <alignment horizontal="center"/>
      <protection/>
    </xf>
    <xf numFmtId="168" fontId="37" fillId="14" borderId="21" xfId="0" applyNumberFormat="1" applyFont="1" applyFill="1" applyBorder="1" applyAlignment="1" applyProtection="1" quotePrefix="1">
      <alignment horizontal="center"/>
      <protection/>
    </xf>
    <xf numFmtId="4" fontId="27" fillId="14" borderId="21" xfId="0" applyNumberFormat="1" applyFont="1" applyFill="1" applyBorder="1" applyAlignment="1">
      <alignment horizontal="right"/>
    </xf>
    <xf numFmtId="0" fontId="7" fillId="14" borderId="10" xfId="0" applyFont="1" applyFill="1" applyBorder="1" applyAlignment="1">
      <alignment/>
    </xf>
    <xf numFmtId="0" fontId="7" fillId="14" borderId="0" xfId="0" applyFont="1" applyFill="1" applyAlignment="1">
      <alignment/>
    </xf>
    <xf numFmtId="0" fontId="7" fillId="17" borderId="13" xfId="0" applyFont="1" applyFill="1" applyBorder="1" applyAlignment="1">
      <alignment/>
    </xf>
    <xf numFmtId="0" fontId="7" fillId="17" borderId="26" xfId="0" applyFont="1" applyFill="1" applyBorder="1" applyAlignment="1">
      <alignment horizontal="center"/>
    </xf>
    <xf numFmtId="0" fontId="11" fillId="17" borderId="32" xfId="0" applyFont="1" applyFill="1" applyBorder="1" applyAlignment="1" applyProtection="1">
      <alignment horizontal="center"/>
      <protection locked="0"/>
    </xf>
    <xf numFmtId="164" fontId="9" fillId="17" borderId="21" xfId="0" applyNumberFormat="1" applyFont="1" applyFill="1" applyBorder="1" applyAlignment="1" applyProtection="1" quotePrefix="1">
      <alignment horizontal="center"/>
      <protection locked="0"/>
    </xf>
    <xf numFmtId="168" fontId="33" fillId="17" borderId="21" xfId="0" applyNumberFormat="1" applyFont="1" applyFill="1" applyBorder="1" applyAlignment="1" applyProtection="1">
      <alignment horizontal="center"/>
      <protection/>
    </xf>
    <xf numFmtId="22" fontId="7" fillId="17" borderId="23" xfId="0" applyNumberFormat="1" applyFont="1" applyFill="1" applyBorder="1" applyAlignment="1" applyProtection="1">
      <alignment horizontal="center"/>
      <protection locked="0"/>
    </xf>
    <xf numFmtId="22" fontId="7" fillId="17" borderId="21" xfId="0" applyNumberFormat="1" applyFont="1" applyFill="1" applyBorder="1" applyAlignment="1" applyProtection="1">
      <alignment horizontal="center"/>
      <protection locked="0"/>
    </xf>
    <xf numFmtId="2" fontId="7" fillId="17" borderId="21" xfId="0" applyNumberFormat="1" applyFont="1" applyFill="1" applyBorder="1" applyAlignment="1" applyProtection="1" quotePrefix="1">
      <alignment horizontal="center"/>
      <protection/>
    </xf>
    <xf numFmtId="164" fontId="7" fillId="17" borderId="21" xfId="0" applyNumberFormat="1" applyFont="1" applyFill="1" applyBorder="1" applyAlignment="1" applyProtection="1" quotePrefix="1">
      <alignment horizontal="center"/>
      <protection/>
    </xf>
    <xf numFmtId="168" fontId="7" fillId="17" borderId="24" xfId="0" applyNumberFormat="1" applyFont="1" applyFill="1" applyBorder="1" applyAlignment="1" applyProtection="1">
      <alignment horizontal="center"/>
      <protection locked="0"/>
    </xf>
    <xf numFmtId="168" fontId="7" fillId="17" borderId="21" xfId="0" applyNumberFormat="1" applyFont="1" applyFill="1" applyBorder="1" applyAlignment="1" applyProtection="1">
      <alignment horizontal="center"/>
      <protection/>
    </xf>
    <xf numFmtId="164" fontId="36" fillId="17" borderId="21" xfId="0" applyNumberFormat="1" applyFont="1" applyFill="1" applyBorder="1" applyAlignment="1" applyProtection="1">
      <alignment horizontal="center"/>
      <protection/>
    </xf>
    <xf numFmtId="2" fontId="48" fillId="17" borderId="21" xfId="0" applyNumberFormat="1" applyFont="1" applyFill="1" applyBorder="1" applyAlignment="1" applyProtection="1">
      <alignment horizontal="center"/>
      <protection/>
    </xf>
    <xf numFmtId="168" fontId="46" fillId="17" borderId="23" xfId="0" applyNumberFormat="1" applyFont="1" applyFill="1" applyBorder="1" applyAlignment="1" applyProtection="1" quotePrefix="1">
      <alignment horizontal="center"/>
      <protection/>
    </xf>
    <xf numFmtId="168" fontId="46" fillId="17" borderId="33" xfId="0" applyNumberFormat="1" applyFont="1" applyFill="1" applyBorder="1" applyAlignment="1" applyProtection="1" quotePrefix="1">
      <alignment horizontal="center"/>
      <protection/>
    </xf>
    <xf numFmtId="168" fontId="37" fillId="17" borderId="21" xfId="0" applyNumberFormat="1" applyFont="1" applyFill="1" applyBorder="1" applyAlignment="1" applyProtection="1" quotePrefix="1">
      <alignment horizontal="center"/>
      <protection/>
    </xf>
    <xf numFmtId="4" fontId="27" fillId="17" borderId="21" xfId="0" applyNumberFormat="1" applyFont="1" applyFill="1" applyBorder="1" applyAlignment="1">
      <alignment horizontal="right"/>
    </xf>
    <xf numFmtId="0" fontId="7" fillId="17" borderId="10" xfId="0" applyFont="1" applyFill="1" applyBorder="1" applyAlignment="1">
      <alignment/>
    </xf>
    <xf numFmtId="0" fontId="7" fillId="17" borderId="0" xfId="0" applyFont="1" applyFill="1" applyAlignment="1">
      <alignment/>
    </xf>
    <xf numFmtId="0" fontId="50" fillId="0" borderId="0" xfId="0" applyNumberFormat="1" applyFont="1" applyBorder="1" applyAlignment="1">
      <alignment horizontal="left"/>
    </xf>
    <xf numFmtId="181" fontId="2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7" fontId="23" fillId="0" borderId="41" xfId="0" applyNumberFormat="1" applyFont="1" applyBorder="1" applyAlignment="1">
      <alignment horizontal="center"/>
    </xf>
    <xf numFmtId="7" fontId="23" fillId="0" borderId="39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56"/>
  <sheetViews>
    <sheetView tabSelected="1" zoomScale="70" zoomScaleNormal="70" zoomScalePageLayoutView="0" workbookViewId="0" topLeftCell="A1">
      <selection activeCell="N33" sqref="N33"/>
    </sheetView>
  </sheetViews>
  <sheetFormatPr defaultColWidth="11.421875" defaultRowHeight="12.75"/>
  <cols>
    <col min="1" max="1" width="22.7109375" style="3" customWidth="1"/>
    <col min="2" max="2" width="7.7109375" style="3" customWidth="1"/>
    <col min="3" max="3" width="9.140625" style="3" customWidth="1"/>
    <col min="4" max="4" width="10.7109375" style="3" customWidth="1"/>
    <col min="5" max="5" width="25.140625" style="3" customWidth="1"/>
    <col min="6" max="6" width="17.00390625" style="3" customWidth="1"/>
    <col min="7" max="7" width="19.8515625" style="3" customWidth="1"/>
    <col min="8" max="8" width="11.8515625" style="3" customWidth="1"/>
    <col min="9" max="9" width="22.8515625" style="172" customWidth="1"/>
    <col min="10" max="11" width="16.5742187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7" customFormat="1" ht="26.25">
      <c r="A1" s="165"/>
      <c r="B1" s="8"/>
      <c r="E1" s="37"/>
      <c r="I1" s="214"/>
      <c r="M1" s="84"/>
    </row>
    <row r="2" spans="2:12" s="7" customFormat="1" ht="26.25">
      <c r="B2" s="223" t="s">
        <v>90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3:21" ht="12.75">
      <c r="C3"/>
      <c r="D3" s="9"/>
      <c r="E3" s="9"/>
      <c r="F3" s="9"/>
      <c r="G3" s="9"/>
      <c r="H3" s="9"/>
      <c r="J3" s="9"/>
      <c r="K3" s="9"/>
      <c r="L3" s="9"/>
      <c r="R3" s="2"/>
      <c r="S3" s="2"/>
      <c r="T3" s="2"/>
      <c r="U3" s="2"/>
    </row>
    <row r="4" spans="1:21" s="12" customFormat="1" ht="11.25">
      <c r="A4" s="10" t="s">
        <v>1</v>
      </c>
      <c r="B4" s="11"/>
      <c r="D4" s="13"/>
      <c r="E4" s="13"/>
      <c r="F4" s="13"/>
      <c r="G4" s="13"/>
      <c r="H4" s="13"/>
      <c r="I4" s="21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1.25">
      <c r="A5" s="10" t="s">
        <v>2</v>
      </c>
      <c r="B5" s="11"/>
      <c r="D5" s="13"/>
      <c r="E5" s="13"/>
      <c r="F5" s="13"/>
      <c r="G5" s="13"/>
      <c r="H5" s="13"/>
      <c r="I5" s="21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1" s="7" customFormat="1" ht="11.25" customHeight="1">
      <c r="B6" s="14"/>
      <c r="D6" s="15"/>
      <c r="E6" s="15"/>
      <c r="F6" s="15"/>
      <c r="G6" s="15"/>
      <c r="H6" s="15"/>
      <c r="I6" s="21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2:21" s="16" customFormat="1" ht="21" customHeight="1">
      <c r="B7" s="224" t="s">
        <v>28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7"/>
      <c r="N7" s="17"/>
      <c r="O7" s="17"/>
      <c r="P7" s="17"/>
      <c r="Q7" s="17"/>
      <c r="R7" s="17"/>
      <c r="S7" s="17"/>
      <c r="T7" s="17"/>
      <c r="U7" s="17"/>
    </row>
    <row r="8" spans="10:21" ht="12.7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16" customFormat="1" ht="21" customHeight="1">
      <c r="B9" s="224" t="s">
        <v>27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17"/>
      <c r="N9" s="17"/>
      <c r="O9" s="17"/>
      <c r="P9" s="17"/>
      <c r="Q9" s="17"/>
      <c r="R9" s="17"/>
      <c r="S9" s="17"/>
      <c r="T9" s="17"/>
      <c r="U9" s="17"/>
    </row>
    <row r="10" spans="4:21" ht="12.75">
      <c r="D10" s="18"/>
      <c r="E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16" customFormat="1" ht="20.25">
      <c r="B11" s="224" t="s">
        <v>82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17"/>
      <c r="N11" s="17"/>
      <c r="O11" s="17"/>
      <c r="P11" s="17"/>
      <c r="Q11" s="17"/>
      <c r="R11" s="17"/>
      <c r="S11" s="17"/>
      <c r="T11" s="17"/>
      <c r="U11" s="17"/>
    </row>
    <row r="12" spans="4:21" s="19" customFormat="1" ht="16.5" thickBot="1">
      <c r="D12" s="1"/>
      <c r="E12" s="1"/>
      <c r="I12" s="16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21" s="19" customFormat="1" ht="16.5" thickTop="1">
      <c r="B13" s="162"/>
      <c r="C13" s="21"/>
      <c r="D13" s="21"/>
      <c r="E13" s="163"/>
      <c r="F13" s="21"/>
      <c r="G13" s="21"/>
      <c r="H13" s="21"/>
      <c r="I13" s="217"/>
      <c r="J13" s="21"/>
      <c r="K13" s="21"/>
      <c r="L13" s="22"/>
      <c r="M13" s="20"/>
      <c r="N13" s="20"/>
      <c r="O13" s="20"/>
      <c r="P13" s="20"/>
      <c r="Q13" s="20"/>
      <c r="R13" s="20"/>
      <c r="S13" s="20"/>
      <c r="T13" s="20"/>
      <c r="U13" s="20"/>
    </row>
    <row r="14" spans="2:21" s="23" customFormat="1" ht="19.5">
      <c r="B14" s="225" t="s">
        <v>49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7"/>
      <c r="M14" s="26"/>
      <c r="N14" s="26"/>
      <c r="O14" s="26"/>
      <c r="P14" s="26"/>
      <c r="Q14" s="26"/>
      <c r="R14" s="26"/>
      <c r="S14" s="26"/>
      <c r="T14" s="26"/>
      <c r="U14" s="26"/>
    </row>
    <row r="15" spans="2:21" s="23" customFormat="1" ht="13.5" customHeight="1">
      <c r="B15" s="27"/>
      <c r="C15" s="28"/>
      <c r="D15" s="90"/>
      <c r="E15" s="94"/>
      <c r="F15" s="29"/>
      <c r="G15" s="29"/>
      <c r="H15" s="29"/>
      <c r="I15" s="218"/>
      <c r="J15" s="26"/>
      <c r="K15" s="26"/>
      <c r="L15" s="30"/>
      <c r="M15" s="26"/>
      <c r="N15" s="26"/>
      <c r="O15" s="26"/>
      <c r="P15" s="26"/>
      <c r="Q15" s="26"/>
      <c r="R15" s="26"/>
      <c r="S15" s="26"/>
      <c r="T15" s="26"/>
      <c r="U15" s="26"/>
    </row>
    <row r="16" spans="2:21" s="23" customFormat="1" ht="18" customHeight="1">
      <c r="B16" s="27"/>
      <c r="C16" s="28"/>
      <c r="D16" s="90"/>
      <c r="E16" s="94"/>
      <c r="F16" s="29"/>
      <c r="G16" s="29"/>
      <c r="H16" s="29"/>
      <c r="I16" s="213" t="s">
        <v>91</v>
      </c>
      <c r="J16" s="213" t="s">
        <v>92</v>
      </c>
      <c r="K16" s="213" t="s">
        <v>89</v>
      </c>
      <c r="L16" s="30"/>
      <c r="M16" s="26"/>
      <c r="N16" s="26"/>
      <c r="O16" s="26"/>
      <c r="P16" s="26"/>
      <c r="Q16" s="26"/>
      <c r="R16" s="26"/>
      <c r="S16" s="26"/>
      <c r="T16" s="26"/>
      <c r="U16" s="26"/>
    </row>
    <row r="17" spans="2:21" s="23" customFormat="1" ht="18" customHeight="1">
      <c r="B17" s="27"/>
      <c r="C17" s="31" t="s">
        <v>3</v>
      </c>
      <c r="D17" s="90" t="s">
        <v>0</v>
      </c>
      <c r="E17" s="94"/>
      <c r="F17" s="29"/>
      <c r="G17" s="29"/>
      <c r="H17" s="29"/>
      <c r="I17" s="218"/>
      <c r="J17" s="32"/>
      <c r="K17" s="32"/>
      <c r="L17" s="30"/>
      <c r="M17" s="26"/>
      <c r="N17" s="26"/>
      <c r="O17" s="26"/>
      <c r="P17" s="26"/>
      <c r="Q17" s="26"/>
      <c r="R17" s="26"/>
      <c r="S17" s="26"/>
      <c r="T17" s="26"/>
      <c r="U17" s="26"/>
    </row>
    <row r="18" spans="2:21" s="23" customFormat="1" ht="19.5">
      <c r="B18" s="27"/>
      <c r="C18" s="31"/>
      <c r="D18" s="90">
        <v>11</v>
      </c>
      <c r="E18" s="91" t="s">
        <v>4</v>
      </c>
      <c r="F18" s="29"/>
      <c r="G18" s="29"/>
      <c r="H18" s="29"/>
      <c r="I18" s="75">
        <v>33123.65</v>
      </c>
      <c r="J18" s="32">
        <v>33123.65</v>
      </c>
      <c r="K18" s="32"/>
      <c r="L18" s="30"/>
      <c r="M18" s="26"/>
      <c r="N18" s="26"/>
      <c r="O18" s="26"/>
      <c r="P18" s="26"/>
      <c r="Q18" s="26"/>
      <c r="R18" s="26"/>
      <c r="S18" s="26"/>
      <c r="T18" s="26"/>
      <c r="U18" s="26"/>
    </row>
    <row r="19" spans="2:21" s="23" customFormat="1" ht="19.5">
      <c r="B19" s="27"/>
      <c r="C19" s="31"/>
      <c r="D19" s="90">
        <v>12</v>
      </c>
      <c r="E19" s="91" t="s">
        <v>45</v>
      </c>
      <c r="F19" s="29"/>
      <c r="G19" s="29"/>
      <c r="H19" s="29"/>
      <c r="I19" s="75">
        <v>14112.54</v>
      </c>
      <c r="J19" s="32">
        <v>14112.54</v>
      </c>
      <c r="K19" s="32"/>
      <c r="L19" s="30"/>
      <c r="M19" s="26"/>
      <c r="N19" s="26"/>
      <c r="O19" s="26"/>
      <c r="P19" s="26"/>
      <c r="Q19" s="26"/>
      <c r="R19" s="26"/>
      <c r="S19" s="26"/>
      <c r="T19" s="26"/>
      <c r="U19" s="26"/>
    </row>
    <row r="20" spans="2:21" s="23" customFormat="1" ht="19.5">
      <c r="B20" s="27"/>
      <c r="C20" s="31"/>
      <c r="D20" s="90"/>
      <c r="E20" s="91"/>
      <c r="F20" s="29"/>
      <c r="G20" s="29"/>
      <c r="H20" s="29"/>
      <c r="I20" s="75"/>
      <c r="J20" s="32"/>
      <c r="K20" s="32"/>
      <c r="L20" s="30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2.75" customHeight="1">
      <c r="B21" s="33"/>
      <c r="C21" s="34"/>
      <c r="D21" s="90"/>
      <c r="E21" s="164"/>
      <c r="F21" s="35"/>
      <c r="G21" s="35"/>
      <c r="H21" s="35"/>
      <c r="I21" s="219"/>
      <c r="J21" s="36"/>
      <c r="K21" s="36"/>
      <c r="L21" s="4"/>
      <c r="M21" s="26"/>
      <c r="N21" s="2"/>
      <c r="O21" s="2"/>
      <c r="P21" s="2"/>
      <c r="Q21" s="2"/>
      <c r="R21" s="2"/>
      <c r="S21" s="2"/>
      <c r="T21" s="2"/>
      <c r="U21" s="2"/>
    </row>
    <row r="22" spans="2:21" s="23" customFormat="1" ht="19.5">
      <c r="B22" s="27"/>
      <c r="C22" s="31" t="s">
        <v>5</v>
      </c>
      <c r="D22" s="93" t="s">
        <v>6</v>
      </c>
      <c r="E22" s="94"/>
      <c r="F22" s="29"/>
      <c r="G22" s="29"/>
      <c r="H22" s="29"/>
      <c r="I22" s="75"/>
      <c r="J22" s="32"/>
      <c r="K22" s="32"/>
      <c r="L22" s="30"/>
      <c r="M22" s="26"/>
      <c r="N22" s="26"/>
      <c r="O22" s="26"/>
      <c r="P22" s="26"/>
      <c r="Q22" s="26"/>
      <c r="R22" s="26"/>
      <c r="S22" s="26"/>
      <c r="T22" s="26"/>
      <c r="U22" s="26"/>
    </row>
    <row r="23" spans="2:21" s="23" customFormat="1" ht="19.5">
      <c r="B23" s="27"/>
      <c r="C23" s="31"/>
      <c r="D23" s="90">
        <v>21</v>
      </c>
      <c r="E23" s="91" t="s">
        <v>7</v>
      </c>
      <c r="F23" s="29"/>
      <c r="G23" s="29"/>
      <c r="H23" s="29"/>
      <c r="I23" s="75"/>
      <c r="J23" s="32"/>
      <c r="K23" s="32"/>
      <c r="L23" s="30"/>
      <c r="M23" s="26"/>
      <c r="N23" s="26"/>
      <c r="O23" s="26"/>
      <c r="P23" s="26"/>
      <c r="Q23" s="26"/>
      <c r="R23" s="26"/>
      <c r="S23" s="26"/>
      <c r="T23" s="26"/>
      <c r="U23" s="26"/>
    </row>
    <row r="24" spans="2:21" s="23" customFormat="1" ht="19.5">
      <c r="B24" s="27"/>
      <c r="C24" s="31"/>
      <c r="D24" s="90"/>
      <c r="E24" s="92">
        <v>211</v>
      </c>
      <c r="F24" s="37" t="s">
        <v>4</v>
      </c>
      <c r="G24" s="29"/>
      <c r="H24" s="29"/>
      <c r="I24" s="75">
        <v>22487.59</v>
      </c>
      <c r="J24" s="32">
        <v>22487.59</v>
      </c>
      <c r="K24" s="32"/>
      <c r="L24" s="30"/>
      <c r="M24" s="26"/>
      <c r="N24" s="26"/>
      <c r="O24" s="26"/>
      <c r="P24" s="26"/>
      <c r="Q24" s="26"/>
      <c r="R24" s="26"/>
      <c r="S24" s="26"/>
      <c r="T24" s="26"/>
      <c r="U24" s="26"/>
    </row>
    <row r="25" spans="2:21" s="23" customFormat="1" ht="19.5">
      <c r="B25" s="27"/>
      <c r="C25" s="31"/>
      <c r="D25" s="90"/>
      <c r="E25" s="92" t="s">
        <v>86</v>
      </c>
      <c r="F25" s="37" t="s">
        <v>87</v>
      </c>
      <c r="G25" s="29"/>
      <c r="H25" s="29"/>
      <c r="I25" s="75">
        <v>68904</v>
      </c>
      <c r="J25" s="32">
        <v>68904</v>
      </c>
      <c r="K25" s="32"/>
      <c r="L25" s="4" t="s">
        <v>85</v>
      </c>
      <c r="M25" s="26"/>
      <c r="N25" s="26"/>
      <c r="O25" s="26"/>
      <c r="P25" s="26"/>
      <c r="Q25" s="26"/>
      <c r="R25" s="26"/>
      <c r="S25" s="26"/>
      <c r="T25" s="26"/>
      <c r="U25" s="26"/>
    </row>
    <row r="26" spans="2:21" s="23" customFormat="1" ht="19.5">
      <c r="B26" s="27"/>
      <c r="C26" s="31"/>
      <c r="D26" s="90"/>
      <c r="E26" s="92">
        <v>212</v>
      </c>
      <c r="F26" s="37" t="s">
        <v>33</v>
      </c>
      <c r="G26" s="29"/>
      <c r="H26" s="29"/>
      <c r="I26" s="75">
        <v>350.46</v>
      </c>
      <c r="J26" s="32">
        <v>350.46</v>
      </c>
      <c r="K26" s="32"/>
      <c r="L26" s="30"/>
      <c r="M26" s="26"/>
      <c r="N26" s="26"/>
      <c r="O26" s="26"/>
      <c r="P26" s="26"/>
      <c r="Q26" s="26"/>
      <c r="R26" s="26"/>
      <c r="S26" s="26"/>
      <c r="T26" s="26"/>
      <c r="U26" s="26"/>
    </row>
    <row r="27" spans="2:21" s="23" customFormat="1" ht="19.5">
      <c r="B27" s="27"/>
      <c r="C27" s="31"/>
      <c r="D27" s="90">
        <v>22</v>
      </c>
      <c r="E27" s="91" t="s">
        <v>8</v>
      </c>
      <c r="F27" s="29"/>
      <c r="G27" s="29"/>
      <c r="H27" s="29"/>
      <c r="I27" s="75"/>
      <c r="J27" s="32"/>
      <c r="K27" s="32"/>
      <c r="L27" s="30"/>
      <c r="M27" s="26"/>
      <c r="N27" s="26"/>
      <c r="O27" s="26"/>
      <c r="P27" s="26"/>
      <c r="Q27" s="26"/>
      <c r="R27" s="26"/>
      <c r="S27" s="26"/>
      <c r="T27" s="26"/>
      <c r="U27" s="26"/>
    </row>
    <row r="28" spans="2:21" s="23" customFormat="1" ht="19.5">
      <c r="B28" s="27"/>
      <c r="C28" s="31"/>
      <c r="D28" s="90"/>
      <c r="E28" s="92">
        <v>221</v>
      </c>
      <c r="F28" s="37" t="s">
        <v>4</v>
      </c>
      <c r="G28" s="29"/>
      <c r="H28" s="29"/>
      <c r="I28" s="75">
        <v>156461.53</v>
      </c>
      <c r="J28" s="32">
        <f>'SA-09 (2)'!V45</f>
        <v>92813.15</v>
      </c>
      <c r="K28" s="32">
        <f>+J28-I28</f>
        <v>-63648.380000000005</v>
      </c>
      <c r="L28" s="30"/>
      <c r="M28" s="26"/>
      <c r="N28" s="26"/>
      <c r="O28" s="26"/>
      <c r="P28" s="26"/>
      <c r="Q28" s="26"/>
      <c r="R28" s="26"/>
      <c r="S28" s="26"/>
      <c r="T28" s="26"/>
      <c r="U28" s="26"/>
    </row>
    <row r="29" spans="2:21" s="23" customFormat="1" ht="19.5">
      <c r="B29" s="27"/>
      <c r="C29" s="31"/>
      <c r="D29" s="90"/>
      <c r="E29" s="92">
        <v>222</v>
      </c>
      <c r="F29" s="37" t="s">
        <v>33</v>
      </c>
      <c r="G29" s="29"/>
      <c r="H29" s="29"/>
      <c r="I29" s="75">
        <v>25552.48</v>
      </c>
      <c r="J29" s="32">
        <v>25552.48</v>
      </c>
      <c r="K29" s="32"/>
      <c r="L29" s="30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2.75" customHeight="1">
      <c r="B30" s="33"/>
      <c r="C30" s="34"/>
      <c r="D30" s="90"/>
      <c r="E30" s="164"/>
      <c r="F30" s="35"/>
      <c r="G30" s="35"/>
      <c r="H30" s="35"/>
      <c r="I30" s="219"/>
      <c r="J30" s="36"/>
      <c r="K30" s="36"/>
      <c r="L30" s="4"/>
      <c r="M30" s="26"/>
      <c r="N30" s="2"/>
      <c r="O30" s="2"/>
      <c r="P30" s="2"/>
      <c r="Q30" s="2"/>
      <c r="R30" s="2"/>
      <c r="S30" s="2"/>
      <c r="T30" s="2"/>
      <c r="U30" s="2"/>
    </row>
    <row r="31" spans="2:21" s="23" customFormat="1" ht="19.5">
      <c r="B31" s="27"/>
      <c r="C31" s="31" t="s">
        <v>9</v>
      </c>
      <c r="D31" s="93" t="s">
        <v>30</v>
      </c>
      <c r="E31" s="94"/>
      <c r="F31" s="29"/>
      <c r="G31" s="29"/>
      <c r="H31" s="29"/>
      <c r="I31" s="75"/>
      <c r="J31" s="32"/>
      <c r="K31" s="32"/>
      <c r="L31" s="30"/>
      <c r="M31" s="26"/>
      <c r="N31" s="26"/>
      <c r="O31" s="26"/>
      <c r="P31" s="26"/>
      <c r="Q31" s="26"/>
      <c r="R31" s="26"/>
      <c r="S31" s="26"/>
      <c r="T31" s="26"/>
      <c r="U31" s="26"/>
    </row>
    <row r="32" spans="2:21" s="23" customFormat="1" ht="19.5">
      <c r="B32" s="27"/>
      <c r="C32" s="31"/>
      <c r="D32" s="90">
        <v>31</v>
      </c>
      <c r="E32" s="91" t="s">
        <v>4</v>
      </c>
      <c r="F32" s="29"/>
      <c r="G32" s="29"/>
      <c r="H32" s="29"/>
      <c r="I32" s="75">
        <v>130536.46</v>
      </c>
      <c r="J32" s="32">
        <v>130536.46</v>
      </c>
      <c r="K32" s="32"/>
      <c r="L32" s="30"/>
      <c r="M32" s="26"/>
      <c r="N32" s="26"/>
      <c r="O32" s="26"/>
      <c r="P32" s="26"/>
      <c r="Q32" s="26"/>
      <c r="R32" s="26"/>
      <c r="S32" s="26"/>
      <c r="T32" s="26"/>
      <c r="U32" s="26"/>
    </row>
    <row r="33" spans="2:21" s="23" customFormat="1" ht="19.5">
      <c r="B33" s="27"/>
      <c r="C33" s="31"/>
      <c r="D33" s="90"/>
      <c r="E33" s="91"/>
      <c r="F33" s="29"/>
      <c r="G33" s="29"/>
      <c r="H33" s="29"/>
      <c r="I33" s="75"/>
      <c r="J33" s="32"/>
      <c r="K33" s="32"/>
      <c r="L33" s="30"/>
      <c r="M33" s="26"/>
      <c r="N33" s="26"/>
      <c r="O33" s="26"/>
      <c r="P33" s="26"/>
      <c r="Q33" s="26"/>
      <c r="R33" s="26"/>
      <c r="S33" s="26"/>
      <c r="T33" s="26"/>
      <c r="U33" s="26"/>
    </row>
    <row r="34" spans="2:21" s="23" customFormat="1" ht="19.5">
      <c r="B34" s="27"/>
      <c r="C34" s="31"/>
      <c r="D34" s="90"/>
      <c r="E34" s="91"/>
      <c r="F34" s="29"/>
      <c r="G34" s="29"/>
      <c r="H34" s="29"/>
      <c r="I34" s="75"/>
      <c r="J34" s="32"/>
      <c r="K34" s="32"/>
      <c r="L34" s="30"/>
      <c r="M34" s="26"/>
      <c r="N34" s="26"/>
      <c r="O34" s="26"/>
      <c r="P34" s="26"/>
      <c r="Q34" s="26"/>
      <c r="R34" s="26"/>
      <c r="S34" s="26"/>
      <c r="T34" s="26"/>
      <c r="U34" s="26"/>
    </row>
    <row r="35" spans="2:21" s="23" customFormat="1" ht="12.75" customHeight="1">
      <c r="B35" s="27"/>
      <c r="C35" s="31"/>
      <c r="D35" s="90"/>
      <c r="E35" s="91"/>
      <c r="F35" s="29"/>
      <c r="G35" s="29"/>
      <c r="H35" s="29"/>
      <c r="I35" s="75"/>
      <c r="J35" s="32"/>
      <c r="K35" s="32"/>
      <c r="L35" s="30"/>
      <c r="M35" s="26"/>
      <c r="N35" s="26"/>
      <c r="O35" s="26"/>
      <c r="P35" s="26"/>
      <c r="Q35" s="26"/>
      <c r="R35" s="26"/>
      <c r="S35" s="26"/>
      <c r="T35" s="26"/>
      <c r="U35" s="26"/>
    </row>
    <row r="36" spans="2:21" s="23" customFormat="1" ht="19.5">
      <c r="B36" s="27"/>
      <c r="C36" s="31" t="s">
        <v>31</v>
      </c>
      <c r="D36" s="93" t="s">
        <v>32</v>
      </c>
      <c r="E36" s="94"/>
      <c r="F36" s="29"/>
      <c r="G36" s="29"/>
      <c r="H36" s="29"/>
      <c r="I36" s="75"/>
      <c r="J36" s="32"/>
      <c r="K36" s="32"/>
      <c r="L36" s="30"/>
      <c r="M36" s="26"/>
      <c r="N36" s="26"/>
      <c r="O36" s="26"/>
      <c r="P36" s="26"/>
      <c r="Q36" s="26"/>
      <c r="R36" s="26"/>
      <c r="S36" s="26"/>
      <c r="T36" s="26"/>
      <c r="U36" s="26"/>
    </row>
    <row r="37" spans="2:21" s="23" customFormat="1" ht="19.5">
      <c r="B37" s="27"/>
      <c r="C37" s="31"/>
      <c r="D37" s="90">
        <v>41</v>
      </c>
      <c r="E37" s="91" t="s">
        <v>29</v>
      </c>
      <c r="F37" s="29"/>
      <c r="G37" s="29"/>
      <c r="H37" s="29"/>
      <c r="I37" s="75">
        <v>6393.551054964107</v>
      </c>
      <c r="J37" s="32">
        <v>6393.551054964107</v>
      </c>
      <c r="K37" s="32"/>
      <c r="L37" s="30"/>
      <c r="M37" s="26"/>
      <c r="N37" s="26"/>
      <c r="O37" s="26"/>
      <c r="P37" s="26"/>
      <c r="Q37" s="26"/>
      <c r="R37" s="26"/>
      <c r="S37" s="26"/>
      <c r="T37" s="26"/>
      <c r="U37" s="26"/>
    </row>
    <row r="38" spans="2:21" s="23" customFormat="1" ht="19.5">
      <c r="B38" s="27"/>
      <c r="C38" s="31"/>
      <c r="D38" s="90"/>
      <c r="E38" s="91"/>
      <c r="F38" s="29"/>
      <c r="G38" s="29"/>
      <c r="H38" s="29"/>
      <c r="I38" s="75"/>
      <c r="J38" s="32"/>
      <c r="K38" s="32"/>
      <c r="L38" s="30"/>
      <c r="M38" s="26"/>
      <c r="N38" s="26"/>
      <c r="O38" s="26"/>
      <c r="P38" s="26"/>
      <c r="Q38" s="26"/>
      <c r="R38" s="26"/>
      <c r="S38" s="26"/>
      <c r="T38" s="26"/>
      <c r="U38" s="26"/>
    </row>
    <row r="39" spans="2:21" s="23" customFormat="1" ht="19.5">
      <c r="B39" s="27"/>
      <c r="C39" s="31"/>
      <c r="D39" s="90">
        <v>43</v>
      </c>
      <c r="E39" s="91" t="s">
        <v>33</v>
      </c>
      <c r="F39" s="29"/>
      <c r="G39" s="29"/>
      <c r="H39" s="29"/>
      <c r="I39" s="75">
        <v>5571.764921779906</v>
      </c>
      <c r="J39" s="32">
        <v>5571.764921779906</v>
      </c>
      <c r="K39" s="32"/>
      <c r="L39" s="30"/>
      <c r="M39" s="26"/>
      <c r="N39" s="26"/>
      <c r="O39" s="26"/>
      <c r="P39" s="26"/>
      <c r="Q39" s="26"/>
      <c r="R39" s="26"/>
      <c r="S39" s="26"/>
      <c r="T39" s="26"/>
      <c r="U39" s="26"/>
    </row>
    <row r="40" spans="2:21" s="23" customFormat="1" ht="11.25" customHeight="1" thickBot="1">
      <c r="B40" s="27"/>
      <c r="C40" s="31"/>
      <c r="D40" s="90"/>
      <c r="E40" s="91"/>
      <c r="F40" s="29"/>
      <c r="G40" s="29"/>
      <c r="H40" s="166"/>
      <c r="I40" s="220"/>
      <c r="J40" s="32"/>
      <c r="K40" s="32"/>
      <c r="L40" s="30"/>
      <c r="M40" s="26"/>
      <c r="N40" s="26"/>
      <c r="O40" s="26"/>
      <c r="P40" s="26"/>
      <c r="Q40" s="26"/>
      <c r="R40" s="26"/>
      <c r="S40" s="26"/>
      <c r="T40" s="26"/>
      <c r="U40" s="26"/>
    </row>
    <row r="41" spans="2:21" s="23" customFormat="1" ht="20.25" thickBot="1" thickTop="1">
      <c r="B41" s="27"/>
      <c r="C41" s="28"/>
      <c r="D41" s="90"/>
      <c r="E41" s="94"/>
      <c r="F41" s="221" t="s">
        <v>10</v>
      </c>
      <c r="G41" s="222"/>
      <c r="H41" s="228"/>
      <c r="I41" s="229">
        <f>SUM(I15:I38)</f>
        <v>457922.26105496415</v>
      </c>
      <c r="J41" s="229">
        <f>SUM(J15:J38)</f>
        <v>394273.88105496415</v>
      </c>
      <c r="K41" s="230">
        <f>+J41-I41</f>
        <v>-63648.380000000005</v>
      </c>
      <c r="L41" s="30"/>
      <c r="M41" s="26"/>
      <c r="N41" s="26"/>
      <c r="O41" s="26"/>
      <c r="P41" s="26"/>
      <c r="Q41" s="26"/>
      <c r="R41" s="26"/>
      <c r="S41" s="26"/>
      <c r="T41" s="26"/>
      <c r="U41" s="26"/>
    </row>
    <row r="42" spans="2:21" s="23" customFormat="1" ht="9.75" customHeight="1" thickTop="1">
      <c r="B42" s="27"/>
      <c r="C42" s="31"/>
      <c r="D42" s="31"/>
      <c r="F42" s="89"/>
      <c r="G42" s="75"/>
      <c r="H42" s="75"/>
      <c r="I42" s="75"/>
      <c r="L42" s="30"/>
      <c r="M42" s="26"/>
      <c r="N42" s="26"/>
      <c r="O42" s="26"/>
      <c r="P42" s="26"/>
      <c r="Q42" s="26"/>
      <c r="R42" s="26"/>
      <c r="S42" s="26"/>
      <c r="T42" s="26"/>
      <c r="U42" s="26"/>
    </row>
    <row r="43" spans="2:21" s="23" customFormat="1" ht="18.75">
      <c r="B43" s="27"/>
      <c r="C43" s="95" t="s">
        <v>48</v>
      </c>
      <c r="D43" s="31"/>
      <c r="F43" s="89"/>
      <c r="G43" s="75"/>
      <c r="H43" s="75"/>
      <c r="I43" s="75"/>
      <c r="J43" s="167" t="s">
        <v>43</v>
      </c>
      <c r="K43" s="167"/>
      <c r="L43" s="30"/>
      <c r="M43" s="26"/>
      <c r="N43" s="26"/>
      <c r="O43" s="26"/>
      <c r="P43" s="26"/>
      <c r="Q43" s="26"/>
      <c r="R43" s="26"/>
      <c r="S43" s="26"/>
      <c r="T43" s="26"/>
      <c r="U43" s="26"/>
    </row>
    <row r="44" spans="2:21" s="23" customFormat="1" ht="18.75">
      <c r="B44" s="27"/>
      <c r="C44" s="212" t="s">
        <v>88</v>
      </c>
      <c r="D44" s="31"/>
      <c r="F44" s="89"/>
      <c r="G44" s="75"/>
      <c r="H44" s="75"/>
      <c r="I44" s="75"/>
      <c r="J44" s="167"/>
      <c r="K44" s="167"/>
      <c r="L44" s="30"/>
      <c r="M44" s="26"/>
      <c r="N44" s="26"/>
      <c r="O44" s="26"/>
      <c r="P44" s="26"/>
      <c r="Q44" s="26"/>
      <c r="R44" s="26"/>
      <c r="S44" s="26"/>
      <c r="T44" s="26"/>
      <c r="U44" s="26"/>
    </row>
    <row r="45" spans="2:21" s="19" customFormat="1" ht="10.5" customHeight="1" thickBot="1">
      <c r="B45" s="38"/>
      <c r="C45" s="39"/>
      <c r="D45" s="39"/>
      <c r="E45" s="40"/>
      <c r="F45" s="40"/>
      <c r="G45" s="40"/>
      <c r="H45" s="40"/>
      <c r="I45" s="171"/>
      <c r="J45" s="40"/>
      <c r="K45" s="40"/>
      <c r="L45" s="41"/>
      <c r="M45" s="20"/>
      <c r="N45" s="20"/>
      <c r="O45" s="42"/>
      <c r="P45" s="43"/>
      <c r="Q45" s="43"/>
      <c r="R45" s="44"/>
      <c r="S45" s="45"/>
      <c r="T45" s="20"/>
      <c r="U45" s="20"/>
    </row>
    <row r="46" spans="4:21" ht="13.5" thickTop="1">
      <c r="D46" s="2"/>
      <c r="F46" s="2"/>
      <c r="G46" s="2"/>
      <c r="H46" s="2"/>
      <c r="I46" s="47"/>
      <c r="J46" s="2"/>
      <c r="K46" s="2"/>
      <c r="L46" s="2"/>
      <c r="M46" s="2"/>
      <c r="N46" s="2"/>
      <c r="O46" s="6"/>
      <c r="P46" s="46"/>
      <c r="Q46" s="46"/>
      <c r="R46" s="2"/>
      <c r="S46" s="47"/>
      <c r="T46" s="2"/>
      <c r="U46" s="2"/>
    </row>
    <row r="47" spans="4:21" ht="12.75">
      <c r="D47" s="2"/>
      <c r="F47" s="2"/>
      <c r="G47" s="2"/>
      <c r="H47" s="2"/>
      <c r="I47" s="47"/>
      <c r="J47" s="2"/>
      <c r="K47" s="2"/>
      <c r="L47" s="2"/>
      <c r="M47" s="2"/>
      <c r="N47" s="2"/>
      <c r="O47" s="2"/>
      <c r="P47" s="48"/>
      <c r="Q47" s="48"/>
      <c r="R47" s="49"/>
      <c r="S47" s="47"/>
      <c r="T47" s="2"/>
      <c r="U47" s="2"/>
    </row>
    <row r="48" spans="4:21" ht="12.75">
      <c r="D48" s="2"/>
      <c r="E48" s="2"/>
      <c r="F48" s="2"/>
      <c r="G48" s="2"/>
      <c r="H48" s="2"/>
      <c r="I48" s="47"/>
      <c r="J48" s="2"/>
      <c r="K48" s="2"/>
      <c r="L48" s="2"/>
      <c r="M48" s="2"/>
      <c r="N48" s="2"/>
      <c r="O48" s="2"/>
      <c r="P48" s="48"/>
      <c r="Q48" s="48"/>
      <c r="R48" s="49"/>
      <c r="S48" s="47"/>
      <c r="T48" s="2"/>
      <c r="U48" s="2"/>
    </row>
    <row r="49" spans="4:21" ht="12.75">
      <c r="D49" s="2"/>
      <c r="E49" s="2"/>
      <c r="N49" s="2"/>
      <c r="O49" s="2"/>
      <c r="P49" s="2"/>
      <c r="Q49" s="2"/>
      <c r="R49" s="2"/>
      <c r="S49" s="2"/>
      <c r="T49" s="2"/>
      <c r="U49" s="2"/>
    </row>
    <row r="50" spans="4:21" ht="12.75">
      <c r="D50" s="2"/>
      <c r="E50" s="2"/>
      <c r="R50" s="2"/>
      <c r="S50" s="2"/>
      <c r="T50" s="2"/>
      <c r="U50" s="2"/>
    </row>
    <row r="51" spans="4:21" ht="12.75">
      <c r="D51" s="2"/>
      <c r="E51" s="2"/>
      <c r="R51" s="2"/>
      <c r="S51" s="2"/>
      <c r="T51" s="2"/>
      <c r="U51" s="2"/>
    </row>
    <row r="52" spans="4:21" ht="12.75">
      <c r="D52" s="2"/>
      <c r="E52" s="2"/>
      <c r="R52" s="2"/>
      <c r="S52" s="2"/>
      <c r="T52" s="2"/>
      <c r="U52" s="2"/>
    </row>
    <row r="53" spans="4:21" ht="12.75">
      <c r="D53" s="2"/>
      <c r="E53" s="2"/>
      <c r="R53" s="2"/>
      <c r="S53" s="2"/>
      <c r="T53" s="2"/>
      <c r="U53" s="2"/>
    </row>
    <row r="54" spans="4:21" ht="12.75">
      <c r="D54" s="2"/>
      <c r="E54" s="2"/>
      <c r="R54" s="2"/>
      <c r="S54" s="2"/>
      <c r="T54" s="2"/>
      <c r="U54" s="2"/>
    </row>
    <row r="55" spans="18:21" ht="12.75">
      <c r="R55" s="2"/>
      <c r="S55" s="2"/>
      <c r="T55" s="2"/>
      <c r="U55" s="2"/>
    </row>
    <row r="56" spans="18:21" ht="12.75">
      <c r="R56" s="2"/>
      <c r="S56" s="2"/>
      <c r="T56" s="2"/>
      <c r="U56" s="2"/>
    </row>
  </sheetData>
  <sheetProtection/>
  <mergeCells count="6">
    <mergeCell ref="B2:L2"/>
    <mergeCell ref="B7:L7"/>
    <mergeCell ref="B9:L9"/>
    <mergeCell ref="B11:L11"/>
    <mergeCell ref="B14:L14"/>
    <mergeCell ref="F41:H4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Y159"/>
  <sheetViews>
    <sheetView zoomScale="75" zoomScaleNormal="75" zoomScalePageLayoutView="0" workbookViewId="0" topLeftCell="A1">
      <selection activeCell="F49" sqref="F49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6.4218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7" customFormat="1" ht="26.25">
      <c r="W1" s="84"/>
    </row>
    <row r="2" spans="1:23" s="7" customFormat="1" ht="26.25">
      <c r="A2" s="63"/>
      <c r="B2" s="8" t="str">
        <f>+'TOT-0909'!B2</f>
        <v>ANEXO III al Memorandum D.T.E.E. N°    158    /2015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="3" customFormat="1" ht="12.75">
      <c r="A3" s="62"/>
    </row>
    <row r="4" spans="1:4" s="12" customFormat="1" ht="11.25">
      <c r="A4" s="10" t="s">
        <v>1</v>
      </c>
      <c r="B4" s="74"/>
      <c r="C4" s="74"/>
      <c r="D4" s="74"/>
    </row>
    <row r="5" spans="1:4" s="12" customFormat="1" ht="11.25">
      <c r="A5" s="10" t="s">
        <v>2</v>
      </c>
      <c r="B5" s="74"/>
      <c r="C5" s="74"/>
      <c r="D5" s="74"/>
    </row>
    <row r="6" s="3" customFormat="1" ht="13.5" thickBot="1"/>
    <row r="7" spans="2:23" s="3" customFormat="1" ht="13.5" thickTop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</row>
    <row r="8" spans="2:23" s="16" customFormat="1" ht="20.25">
      <c r="B8" s="56"/>
      <c r="C8" s="17"/>
      <c r="D8" s="17"/>
      <c r="E8" s="17"/>
      <c r="F8" s="5" t="s">
        <v>34</v>
      </c>
      <c r="N8" s="67"/>
      <c r="O8" s="67"/>
      <c r="P8" s="64"/>
      <c r="Q8" s="17"/>
      <c r="R8" s="17"/>
      <c r="S8" s="17"/>
      <c r="T8" s="17"/>
      <c r="U8" s="17"/>
      <c r="V8" s="17"/>
      <c r="W8" s="57"/>
    </row>
    <row r="9" spans="2:23" s="3" customFormat="1" ht="12.75">
      <c r="B9" s="33"/>
      <c r="C9" s="2"/>
      <c r="D9" s="2"/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"/>
      <c r="R9" s="2"/>
      <c r="S9" s="2"/>
      <c r="T9" s="2"/>
      <c r="U9" s="2"/>
      <c r="V9" s="2"/>
      <c r="W9" s="4"/>
    </row>
    <row r="10" spans="2:23" s="16" customFormat="1" ht="20.25">
      <c r="B10" s="56"/>
      <c r="C10" s="17"/>
      <c r="D10" s="17"/>
      <c r="E10" s="17"/>
      <c r="F10" s="69" t="s">
        <v>44</v>
      </c>
      <c r="G10" s="108"/>
      <c r="H10" s="67"/>
      <c r="I10" s="68"/>
      <c r="K10" s="68"/>
      <c r="L10" s="68"/>
      <c r="M10" s="68"/>
      <c r="N10" s="68"/>
      <c r="O10" s="68"/>
      <c r="P10" s="68"/>
      <c r="Q10" s="17"/>
      <c r="R10" s="17"/>
      <c r="S10" s="17"/>
      <c r="T10" s="17"/>
      <c r="U10" s="17"/>
      <c r="V10" s="17"/>
      <c r="W10" s="57"/>
    </row>
    <row r="11" spans="2:23" s="3" customFormat="1" ht="13.5">
      <c r="B11" s="33"/>
      <c r="C11" s="2"/>
      <c r="D11" s="2"/>
      <c r="E11" s="2"/>
      <c r="F11" s="109"/>
      <c r="G11" s="109"/>
      <c r="H11" s="62"/>
      <c r="I11" s="65"/>
      <c r="J11" s="35"/>
      <c r="K11" s="65"/>
      <c r="L11" s="65"/>
      <c r="M11" s="65"/>
      <c r="N11" s="65"/>
      <c r="O11" s="65"/>
      <c r="P11" s="65"/>
      <c r="Q11" s="2"/>
      <c r="R11" s="2"/>
      <c r="S11" s="2"/>
      <c r="T11" s="2"/>
      <c r="U11" s="2"/>
      <c r="V11" s="2"/>
      <c r="W11" s="4"/>
    </row>
    <row r="12" spans="2:23" s="16" customFormat="1" ht="20.25">
      <c r="B12" s="56"/>
      <c r="C12" s="17"/>
      <c r="D12" s="17"/>
      <c r="E12" s="17"/>
      <c r="F12" s="69" t="s">
        <v>37</v>
      </c>
      <c r="G12" s="108"/>
      <c r="H12" s="67"/>
      <c r="I12" s="68"/>
      <c r="K12" s="68"/>
      <c r="L12" s="68"/>
      <c r="M12" s="68"/>
      <c r="N12" s="68"/>
      <c r="O12" s="68"/>
      <c r="P12" s="68"/>
      <c r="Q12" s="17"/>
      <c r="R12" s="17"/>
      <c r="S12" s="17"/>
      <c r="T12" s="17"/>
      <c r="U12" s="17"/>
      <c r="V12" s="17"/>
      <c r="W12" s="57"/>
    </row>
    <row r="13" spans="2:23" s="3" customFormat="1" ht="13.5">
      <c r="B13" s="33"/>
      <c r="C13" s="2"/>
      <c r="D13" s="2"/>
      <c r="E13" s="2"/>
      <c r="F13" s="109"/>
      <c r="G13" s="109"/>
      <c r="H13" s="62"/>
      <c r="I13" s="65"/>
      <c r="J13" s="35"/>
      <c r="K13" s="65"/>
      <c r="L13" s="65"/>
      <c r="M13" s="65"/>
      <c r="N13" s="65"/>
      <c r="O13" s="65"/>
      <c r="P13" s="65"/>
      <c r="Q13" s="2"/>
      <c r="R13" s="2"/>
      <c r="S13" s="2"/>
      <c r="T13" s="2"/>
      <c r="U13" s="2"/>
      <c r="V13" s="2"/>
      <c r="W13" s="4"/>
    </row>
    <row r="14" spans="2:23" s="3" customFormat="1" ht="19.5">
      <c r="B14" s="24" t="str">
        <f>'TOT-0909'!B14</f>
        <v>Desde el 01 al 30 de septiembre de 2009</v>
      </c>
      <c r="C14" s="25"/>
      <c r="D14" s="25"/>
      <c r="E14" s="25"/>
      <c r="F14" s="25"/>
      <c r="G14" s="25"/>
      <c r="H14" s="25"/>
      <c r="I14" s="110"/>
      <c r="J14" s="110"/>
      <c r="K14" s="110"/>
      <c r="L14" s="110"/>
      <c r="M14" s="110"/>
      <c r="N14" s="110"/>
      <c r="O14" s="110"/>
      <c r="P14" s="110"/>
      <c r="Q14" s="25"/>
      <c r="R14" s="25"/>
      <c r="S14" s="25"/>
      <c r="T14" s="25"/>
      <c r="U14" s="25"/>
      <c r="V14" s="25"/>
      <c r="W14" s="111"/>
    </row>
    <row r="15" spans="2:23" s="3" customFormat="1" ht="14.25" thickBot="1">
      <c r="B15" s="112"/>
      <c r="C15" s="113"/>
      <c r="D15" s="113"/>
      <c r="E15" s="113"/>
      <c r="F15" s="113"/>
      <c r="G15" s="113"/>
      <c r="H15" s="113"/>
      <c r="I15" s="114"/>
      <c r="J15" s="114"/>
      <c r="K15" s="114"/>
      <c r="L15" s="114"/>
      <c r="M15" s="114"/>
      <c r="N15" s="114"/>
      <c r="O15" s="114"/>
      <c r="P15" s="114"/>
      <c r="Q15" s="113"/>
      <c r="R15" s="113"/>
      <c r="S15" s="113"/>
      <c r="T15" s="113"/>
      <c r="U15" s="113"/>
      <c r="V15" s="113"/>
      <c r="W15" s="115"/>
    </row>
    <row r="16" spans="2:23" s="3" customFormat="1" ht="15" thickBot="1" thickTop="1">
      <c r="B16" s="33"/>
      <c r="C16" s="2"/>
      <c r="D16" s="2"/>
      <c r="E16" s="2"/>
      <c r="F16" s="116"/>
      <c r="G16" s="116"/>
      <c r="H16" s="71" t="s">
        <v>38</v>
      </c>
      <c r="I16" s="2"/>
      <c r="J16" s="3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</row>
    <row r="17" spans="2:23" s="3" customFormat="1" ht="16.5" customHeight="1" thickBot="1" thickTop="1">
      <c r="B17" s="33"/>
      <c r="C17" s="2"/>
      <c r="D17" s="2"/>
      <c r="E17" s="2"/>
      <c r="F17" s="117" t="s">
        <v>39</v>
      </c>
      <c r="G17" s="118">
        <v>63.904</v>
      </c>
      <c r="H17" s="119">
        <v>200</v>
      </c>
      <c r="V17" s="70"/>
      <c r="W17" s="4"/>
    </row>
    <row r="18" spans="2:23" s="3" customFormat="1" ht="16.5" customHeight="1" thickBot="1" thickTop="1">
      <c r="B18" s="33"/>
      <c r="C18" s="2"/>
      <c r="D18" s="2"/>
      <c r="E18" s="2"/>
      <c r="F18" s="120" t="s">
        <v>40</v>
      </c>
      <c r="G18" s="121">
        <v>57.511</v>
      </c>
      <c r="H18" s="119">
        <v>100</v>
      </c>
      <c r="O18" s="2"/>
      <c r="P18" s="2"/>
      <c r="Q18" s="2"/>
      <c r="R18" s="2"/>
      <c r="S18" s="2"/>
      <c r="T18" s="2"/>
      <c r="U18" s="2"/>
      <c r="V18" s="2"/>
      <c r="W18" s="4"/>
    </row>
    <row r="19" spans="2:23" s="3" customFormat="1" ht="16.5" customHeight="1" thickBot="1" thickTop="1">
      <c r="B19" s="33"/>
      <c r="C19" s="2"/>
      <c r="D19" s="2"/>
      <c r="E19" s="2"/>
      <c r="F19" s="122" t="s">
        <v>41</v>
      </c>
      <c r="G19" s="121">
        <v>51.126</v>
      </c>
      <c r="H19" s="119">
        <v>40</v>
      </c>
      <c r="K19" s="100"/>
      <c r="L19" s="101"/>
      <c r="M19" s="2"/>
      <c r="O19" s="2"/>
      <c r="Q19" s="2"/>
      <c r="R19" s="2"/>
      <c r="S19" s="2"/>
      <c r="T19" s="2"/>
      <c r="U19" s="2"/>
      <c r="V19" s="2"/>
      <c r="W19" s="4"/>
    </row>
    <row r="20" spans="2:23" s="3" customFormat="1" ht="16.5" customHeight="1" thickBot="1" thickTop="1">
      <c r="B20" s="33"/>
      <c r="C20" s="169">
        <v>3</v>
      </c>
      <c r="D20" s="169">
        <v>4</v>
      </c>
      <c r="E20" s="169">
        <v>5</v>
      </c>
      <c r="F20" s="169">
        <v>6</v>
      </c>
      <c r="G20" s="169">
        <v>7</v>
      </c>
      <c r="H20" s="169">
        <v>8</v>
      </c>
      <c r="I20" s="169">
        <v>9</v>
      </c>
      <c r="J20" s="169">
        <v>10</v>
      </c>
      <c r="K20" s="169">
        <v>11</v>
      </c>
      <c r="L20" s="169">
        <v>12</v>
      </c>
      <c r="M20" s="169">
        <v>13</v>
      </c>
      <c r="N20" s="169">
        <v>14</v>
      </c>
      <c r="O20" s="169">
        <v>15</v>
      </c>
      <c r="P20" s="169">
        <v>16</v>
      </c>
      <c r="Q20" s="169">
        <v>17</v>
      </c>
      <c r="R20" s="169">
        <v>18</v>
      </c>
      <c r="S20" s="169">
        <v>19</v>
      </c>
      <c r="T20" s="169">
        <v>20</v>
      </c>
      <c r="U20" s="169">
        <v>21</v>
      </c>
      <c r="V20" s="169">
        <v>22</v>
      </c>
      <c r="W20" s="4"/>
    </row>
    <row r="21" spans="2:23" s="3" customFormat="1" ht="33.75" customHeight="1" thickBot="1" thickTop="1">
      <c r="B21" s="33"/>
      <c r="C21" s="73" t="s">
        <v>11</v>
      </c>
      <c r="D21" s="58" t="s">
        <v>46</v>
      </c>
      <c r="E21" s="58" t="s">
        <v>47</v>
      </c>
      <c r="F21" s="60" t="s">
        <v>20</v>
      </c>
      <c r="G21" s="123" t="s">
        <v>21</v>
      </c>
      <c r="H21" s="124" t="s">
        <v>12</v>
      </c>
      <c r="I21" s="78" t="s">
        <v>13</v>
      </c>
      <c r="J21" s="59" t="s">
        <v>14</v>
      </c>
      <c r="K21" s="123" t="s">
        <v>15</v>
      </c>
      <c r="L21" s="125" t="s">
        <v>25</v>
      </c>
      <c r="M21" s="125" t="s">
        <v>22</v>
      </c>
      <c r="N21" s="61" t="s">
        <v>16</v>
      </c>
      <c r="O21" s="97" t="s">
        <v>23</v>
      </c>
      <c r="P21" s="83" t="s">
        <v>26</v>
      </c>
      <c r="Q21" s="126" t="s">
        <v>35</v>
      </c>
      <c r="R21" s="98" t="s">
        <v>24</v>
      </c>
      <c r="S21" s="127"/>
      <c r="T21" s="82" t="s">
        <v>17</v>
      </c>
      <c r="U21" s="81" t="s">
        <v>36</v>
      </c>
      <c r="V21" s="72" t="s">
        <v>18</v>
      </c>
      <c r="W21" s="4"/>
    </row>
    <row r="22" spans="2:23" s="3" customFormat="1" ht="16.5" customHeight="1" thickTop="1">
      <c r="B22" s="33"/>
      <c r="C22" s="106"/>
      <c r="D22" s="106"/>
      <c r="E22" s="106"/>
      <c r="F22" s="128"/>
      <c r="G22" s="128"/>
      <c r="H22" s="128"/>
      <c r="I22" s="102"/>
      <c r="J22" s="128"/>
      <c r="K22" s="128"/>
      <c r="L22" s="128"/>
      <c r="M22" s="128"/>
      <c r="N22" s="128"/>
      <c r="O22" s="128"/>
      <c r="P22" s="129"/>
      <c r="Q22" s="130"/>
      <c r="R22" s="131"/>
      <c r="S22" s="132"/>
      <c r="T22" s="133"/>
      <c r="U22" s="128"/>
      <c r="V22" s="134"/>
      <c r="W22" s="4"/>
    </row>
    <row r="23" spans="2:23" s="3" customFormat="1" ht="16.5" customHeight="1">
      <c r="B23" s="33"/>
      <c r="C23" s="107"/>
      <c r="D23" s="107"/>
      <c r="E23" s="107"/>
      <c r="F23" s="135"/>
      <c r="G23" s="135"/>
      <c r="H23" s="135"/>
      <c r="I23" s="136"/>
      <c r="J23" s="135"/>
      <c r="K23" s="135"/>
      <c r="L23" s="135"/>
      <c r="M23" s="135"/>
      <c r="N23" s="135"/>
      <c r="O23" s="135"/>
      <c r="P23" s="137"/>
      <c r="Q23" s="138"/>
      <c r="R23" s="99"/>
      <c r="S23" s="139"/>
      <c r="T23" s="140"/>
      <c r="U23" s="135"/>
      <c r="V23" s="141"/>
      <c r="W23" s="4"/>
    </row>
    <row r="24" spans="2:23" s="192" customFormat="1" ht="16.5" customHeight="1">
      <c r="B24" s="177"/>
      <c r="C24" s="178">
        <v>27</v>
      </c>
      <c r="D24" s="178">
        <v>210737</v>
      </c>
      <c r="E24" s="173">
        <v>4738</v>
      </c>
      <c r="F24" s="179" t="s">
        <v>78</v>
      </c>
      <c r="G24" s="179" t="s">
        <v>79</v>
      </c>
      <c r="H24" s="180">
        <v>500</v>
      </c>
      <c r="I24" s="181">
        <f aca="true" t="shared" si="0" ref="I24:I43">IF(H24=500,$G$17,IF(H24=220,$G$18,$G$19))</f>
        <v>63.904</v>
      </c>
      <c r="J24" s="182">
        <v>40057.302777777775</v>
      </c>
      <c r="K24" s="174">
        <v>40057.71944444445</v>
      </c>
      <c r="L24" s="183">
        <f aca="true" t="shared" si="1" ref="L24:L43">IF(F24="","",(K24-J24)*24)</f>
        <v>10.000000000116415</v>
      </c>
      <c r="M24" s="184">
        <f aca="true" t="shared" si="2" ref="M24:M43">IF(F24="","",ROUND((K24-J24)*24*60,0))</f>
        <v>600</v>
      </c>
      <c r="N24" s="185" t="s">
        <v>51</v>
      </c>
      <c r="O24" s="175" t="str">
        <f aca="true" t="shared" si="3" ref="O24:O43">IF(F24="","",IF(N24="P","--","NO"))</f>
        <v>--</v>
      </c>
      <c r="P24" s="176">
        <f aca="true" t="shared" si="4" ref="P24:P43">IF(H24=500,$H$17,IF(H24=220,$H$18,$H$19))</f>
        <v>200</v>
      </c>
      <c r="Q24" s="186">
        <f aca="true" t="shared" si="5" ref="Q24:Q43">IF(N24="P",I24*P24*ROUND(M24/60,2)*0.1,"--")</f>
        <v>12780.800000000003</v>
      </c>
      <c r="R24" s="187" t="str">
        <f aca="true" t="shared" si="6" ref="R24:R43">IF(AND(N24="F",O24="NO"),I24*P24,"--")</f>
        <v>--</v>
      </c>
      <c r="S24" s="188" t="str">
        <f aca="true" t="shared" si="7" ref="S24:S43">IF(N24="F",I24*P24*ROUND(M24/60,2),"--")</f>
        <v>--</v>
      </c>
      <c r="T24" s="189" t="str">
        <f aca="true" t="shared" si="8" ref="T24:T43">IF(N24="RF",I24*P24*ROUND(M24/60,2),"--")</f>
        <v>--</v>
      </c>
      <c r="U24" s="175" t="s">
        <v>42</v>
      </c>
      <c r="V24" s="190">
        <v>0</v>
      </c>
      <c r="W24" s="191"/>
    </row>
    <row r="25" spans="2:23" s="3" customFormat="1" ht="16.5" customHeight="1">
      <c r="B25" s="33"/>
      <c r="C25" s="107">
        <v>28</v>
      </c>
      <c r="D25" s="107">
        <v>210742</v>
      </c>
      <c r="E25" s="107">
        <v>143</v>
      </c>
      <c r="F25" s="142" t="s">
        <v>52</v>
      </c>
      <c r="G25" s="142" t="s">
        <v>54</v>
      </c>
      <c r="H25" s="143">
        <v>132</v>
      </c>
      <c r="I25" s="79">
        <f t="shared" si="0"/>
        <v>51.126</v>
      </c>
      <c r="J25" s="144">
        <v>40058.60555555556</v>
      </c>
      <c r="K25" s="85">
        <v>40058.709027777775</v>
      </c>
      <c r="L25" s="145">
        <f t="shared" si="1"/>
        <v>2.4833333332207985</v>
      </c>
      <c r="M25" s="146">
        <f t="shared" si="2"/>
        <v>149</v>
      </c>
      <c r="N25" s="103" t="s">
        <v>51</v>
      </c>
      <c r="O25" s="104" t="str">
        <f t="shared" si="3"/>
        <v>--</v>
      </c>
      <c r="P25" s="161">
        <f t="shared" si="4"/>
        <v>40</v>
      </c>
      <c r="Q25" s="168">
        <f t="shared" si="5"/>
        <v>507.16992000000005</v>
      </c>
      <c r="R25" s="99" t="str">
        <f t="shared" si="6"/>
        <v>--</v>
      </c>
      <c r="S25" s="139" t="str">
        <f t="shared" si="7"/>
        <v>--</v>
      </c>
      <c r="T25" s="140" t="str">
        <f t="shared" si="8"/>
        <v>--</v>
      </c>
      <c r="U25" s="104" t="s">
        <v>42</v>
      </c>
      <c r="V25" s="147">
        <f aca="true" t="shared" si="9" ref="V25:V43">IF(F25="","",SUM(Q25:T25)*IF(U25="SI",1,2))</f>
        <v>507.16992000000005</v>
      </c>
      <c r="W25" s="4"/>
    </row>
    <row r="26" spans="2:23" s="3" customFormat="1" ht="16.5" customHeight="1">
      <c r="B26" s="33"/>
      <c r="C26" s="107">
        <v>29</v>
      </c>
      <c r="D26" s="107">
        <v>210746</v>
      </c>
      <c r="E26" s="87">
        <v>143</v>
      </c>
      <c r="F26" s="142" t="s">
        <v>52</v>
      </c>
      <c r="G26" s="142" t="s">
        <v>54</v>
      </c>
      <c r="H26" s="143">
        <v>132</v>
      </c>
      <c r="I26" s="79">
        <f t="shared" si="0"/>
        <v>51.126</v>
      </c>
      <c r="J26" s="144">
        <v>40059.345138888886</v>
      </c>
      <c r="K26" s="85">
        <v>40059.36041666667</v>
      </c>
      <c r="L26" s="145">
        <f t="shared" si="1"/>
        <v>0.3666666668141261</v>
      </c>
      <c r="M26" s="146">
        <f t="shared" si="2"/>
        <v>22</v>
      </c>
      <c r="N26" s="103" t="s">
        <v>51</v>
      </c>
      <c r="O26" s="104" t="str">
        <f t="shared" si="3"/>
        <v>--</v>
      </c>
      <c r="P26" s="161">
        <f t="shared" si="4"/>
        <v>40</v>
      </c>
      <c r="Q26" s="168">
        <f t="shared" si="5"/>
        <v>75.66648</v>
      </c>
      <c r="R26" s="99" t="str">
        <f t="shared" si="6"/>
        <v>--</v>
      </c>
      <c r="S26" s="139" t="str">
        <f t="shared" si="7"/>
        <v>--</v>
      </c>
      <c r="T26" s="140" t="str">
        <f t="shared" si="8"/>
        <v>--</v>
      </c>
      <c r="U26" s="104" t="s">
        <v>42</v>
      </c>
      <c r="V26" s="147">
        <f t="shared" si="9"/>
        <v>75.66648</v>
      </c>
      <c r="W26" s="4"/>
    </row>
    <row r="27" spans="2:23" s="3" customFormat="1" ht="16.5" customHeight="1">
      <c r="B27" s="33"/>
      <c r="C27" s="107">
        <v>30</v>
      </c>
      <c r="D27" s="107">
        <v>210745</v>
      </c>
      <c r="E27" s="107">
        <v>2600</v>
      </c>
      <c r="F27" s="142" t="s">
        <v>55</v>
      </c>
      <c r="G27" s="142" t="s">
        <v>56</v>
      </c>
      <c r="H27" s="143">
        <v>500</v>
      </c>
      <c r="I27" s="79">
        <f t="shared" si="0"/>
        <v>63.904</v>
      </c>
      <c r="J27" s="144">
        <v>40059.41458333333</v>
      </c>
      <c r="K27" s="85">
        <v>40059.71666666667</v>
      </c>
      <c r="L27" s="145">
        <f t="shared" si="1"/>
        <v>7.250000000058208</v>
      </c>
      <c r="M27" s="146">
        <f t="shared" si="2"/>
        <v>435</v>
      </c>
      <c r="N27" s="103" t="s">
        <v>51</v>
      </c>
      <c r="O27" s="104" t="str">
        <f t="shared" si="3"/>
        <v>--</v>
      </c>
      <c r="P27" s="161">
        <f t="shared" si="4"/>
        <v>200</v>
      </c>
      <c r="Q27" s="168">
        <f t="shared" si="5"/>
        <v>9266.08</v>
      </c>
      <c r="R27" s="99" t="str">
        <f t="shared" si="6"/>
        <v>--</v>
      </c>
      <c r="S27" s="139" t="str">
        <f t="shared" si="7"/>
        <v>--</v>
      </c>
      <c r="T27" s="140" t="str">
        <f t="shared" si="8"/>
        <v>--</v>
      </c>
      <c r="U27" s="104" t="s">
        <v>42</v>
      </c>
      <c r="V27" s="147">
        <f t="shared" si="9"/>
        <v>9266.08</v>
      </c>
      <c r="W27" s="4"/>
    </row>
    <row r="28" spans="2:23" s="3" customFormat="1" ht="16.5" customHeight="1">
      <c r="B28" s="33"/>
      <c r="C28" s="107">
        <v>31</v>
      </c>
      <c r="D28" s="107">
        <v>210749</v>
      </c>
      <c r="E28" s="87">
        <v>95</v>
      </c>
      <c r="F28" s="142" t="s">
        <v>57</v>
      </c>
      <c r="G28" s="142" t="s">
        <v>58</v>
      </c>
      <c r="H28" s="143">
        <v>132</v>
      </c>
      <c r="I28" s="79">
        <f t="shared" si="0"/>
        <v>51.126</v>
      </c>
      <c r="J28" s="144">
        <v>40060.350694444445</v>
      </c>
      <c r="K28" s="85">
        <v>40060.74652777778</v>
      </c>
      <c r="L28" s="145">
        <f t="shared" si="1"/>
        <v>9.500000000058208</v>
      </c>
      <c r="M28" s="146">
        <f t="shared" si="2"/>
        <v>570</v>
      </c>
      <c r="N28" s="103" t="s">
        <v>51</v>
      </c>
      <c r="O28" s="104" t="str">
        <f t="shared" si="3"/>
        <v>--</v>
      </c>
      <c r="P28" s="161">
        <f t="shared" si="4"/>
        <v>40</v>
      </c>
      <c r="Q28" s="168">
        <f t="shared" si="5"/>
        <v>1942.7880000000002</v>
      </c>
      <c r="R28" s="99" t="str">
        <f t="shared" si="6"/>
        <v>--</v>
      </c>
      <c r="S28" s="139" t="str">
        <f t="shared" si="7"/>
        <v>--</v>
      </c>
      <c r="T28" s="140" t="str">
        <f t="shared" si="8"/>
        <v>--</v>
      </c>
      <c r="U28" s="104" t="s">
        <v>42</v>
      </c>
      <c r="V28" s="147">
        <f t="shared" si="9"/>
        <v>1942.7880000000002</v>
      </c>
      <c r="W28" s="4"/>
    </row>
    <row r="29" spans="2:23" s="192" customFormat="1" ht="16.5" customHeight="1">
      <c r="B29" s="177"/>
      <c r="C29" s="178">
        <v>32</v>
      </c>
      <c r="D29" s="178">
        <v>210750</v>
      </c>
      <c r="E29" s="178">
        <v>86</v>
      </c>
      <c r="F29" s="179" t="s">
        <v>59</v>
      </c>
      <c r="G29" s="179" t="s">
        <v>60</v>
      </c>
      <c r="H29" s="180">
        <v>500</v>
      </c>
      <c r="I29" s="181">
        <f t="shared" si="0"/>
        <v>63.904</v>
      </c>
      <c r="J29" s="182">
        <v>40061.30763888889</v>
      </c>
      <c r="K29" s="174">
        <v>40061.777083333334</v>
      </c>
      <c r="L29" s="183">
        <f t="shared" si="1"/>
        <v>11.266666666720994</v>
      </c>
      <c r="M29" s="184">
        <f t="shared" si="2"/>
        <v>676</v>
      </c>
      <c r="N29" s="185" t="s">
        <v>51</v>
      </c>
      <c r="O29" s="175" t="str">
        <f t="shared" si="3"/>
        <v>--</v>
      </c>
      <c r="P29" s="176">
        <f t="shared" si="4"/>
        <v>200</v>
      </c>
      <c r="Q29" s="186">
        <f t="shared" si="5"/>
        <v>14403.961600000002</v>
      </c>
      <c r="R29" s="187" t="str">
        <f t="shared" si="6"/>
        <v>--</v>
      </c>
      <c r="S29" s="188" t="str">
        <f t="shared" si="7"/>
        <v>--</v>
      </c>
      <c r="T29" s="189" t="str">
        <f t="shared" si="8"/>
        <v>--</v>
      </c>
      <c r="U29" s="175" t="s">
        <v>42</v>
      </c>
      <c r="V29" s="190">
        <v>0</v>
      </c>
      <c r="W29" s="191"/>
    </row>
    <row r="30" spans="2:23" s="3" customFormat="1" ht="16.5" customHeight="1">
      <c r="B30" s="33"/>
      <c r="C30" s="107">
        <v>33</v>
      </c>
      <c r="D30" s="107">
        <v>210751</v>
      </c>
      <c r="E30" s="87">
        <v>95</v>
      </c>
      <c r="F30" s="142" t="s">
        <v>57</v>
      </c>
      <c r="G30" s="142" t="s">
        <v>58</v>
      </c>
      <c r="H30" s="143">
        <v>132</v>
      </c>
      <c r="I30" s="79">
        <f t="shared" si="0"/>
        <v>51.126</v>
      </c>
      <c r="J30" s="144">
        <v>40061.33541666667</v>
      </c>
      <c r="K30" s="85">
        <v>40061.73472222222</v>
      </c>
      <c r="L30" s="145">
        <f t="shared" si="1"/>
        <v>9.58333333331393</v>
      </c>
      <c r="M30" s="146">
        <f t="shared" si="2"/>
        <v>575</v>
      </c>
      <c r="N30" s="103" t="s">
        <v>51</v>
      </c>
      <c r="O30" s="104" t="str">
        <f t="shared" si="3"/>
        <v>--</v>
      </c>
      <c r="P30" s="161">
        <f t="shared" si="4"/>
        <v>40</v>
      </c>
      <c r="Q30" s="168">
        <f t="shared" si="5"/>
        <v>1959.14832</v>
      </c>
      <c r="R30" s="99" t="str">
        <f t="shared" si="6"/>
        <v>--</v>
      </c>
      <c r="S30" s="139" t="str">
        <f t="shared" si="7"/>
        <v>--</v>
      </c>
      <c r="T30" s="140" t="str">
        <f t="shared" si="8"/>
        <v>--</v>
      </c>
      <c r="U30" s="104" t="s">
        <v>42</v>
      </c>
      <c r="V30" s="147">
        <f t="shared" si="9"/>
        <v>1959.14832</v>
      </c>
      <c r="W30" s="4"/>
    </row>
    <row r="31" spans="2:23" s="192" customFormat="1" ht="16.5" customHeight="1">
      <c r="B31" s="177"/>
      <c r="C31" s="178">
        <v>34</v>
      </c>
      <c r="D31" s="178">
        <v>210754</v>
      </c>
      <c r="E31" s="178">
        <v>1839</v>
      </c>
      <c r="F31" s="179" t="s">
        <v>61</v>
      </c>
      <c r="G31" s="179" t="s">
        <v>62</v>
      </c>
      <c r="H31" s="180">
        <v>500</v>
      </c>
      <c r="I31" s="181">
        <f t="shared" si="0"/>
        <v>63.904</v>
      </c>
      <c r="J31" s="182">
        <v>40062.33472222222</v>
      </c>
      <c r="K31" s="174">
        <v>40062.56180555555</v>
      </c>
      <c r="L31" s="183">
        <f t="shared" si="1"/>
        <v>5.449999999953434</v>
      </c>
      <c r="M31" s="184">
        <f t="shared" si="2"/>
        <v>327</v>
      </c>
      <c r="N31" s="185" t="s">
        <v>51</v>
      </c>
      <c r="O31" s="175" t="str">
        <f t="shared" si="3"/>
        <v>--</v>
      </c>
      <c r="P31" s="176">
        <f t="shared" si="4"/>
        <v>200</v>
      </c>
      <c r="Q31" s="186">
        <f t="shared" si="5"/>
        <v>6965.536000000002</v>
      </c>
      <c r="R31" s="187" t="str">
        <f t="shared" si="6"/>
        <v>--</v>
      </c>
      <c r="S31" s="188" t="str">
        <f t="shared" si="7"/>
        <v>--</v>
      </c>
      <c r="T31" s="189" t="str">
        <f t="shared" si="8"/>
        <v>--</v>
      </c>
      <c r="U31" s="175" t="s">
        <v>42</v>
      </c>
      <c r="V31" s="190">
        <v>0</v>
      </c>
      <c r="W31" s="191"/>
    </row>
    <row r="32" spans="2:23" s="3" customFormat="1" ht="16.5" customHeight="1">
      <c r="B32" s="33"/>
      <c r="C32" s="107">
        <v>35</v>
      </c>
      <c r="D32" s="107">
        <v>210755</v>
      </c>
      <c r="E32" s="87">
        <v>95</v>
      </c>
      <c r="F32" s="142" t="s">
        <v>57</v>
      </c>
      <c r="G32" s="142" t="s">
        <v>58</v>
      </c>
      <c r="H32" s="143">
        <v>132</v>
      </c>
      <c r="I32" s="79">
        <f t="shared" si="0"/>
        <v>51.126</v>
      </c>
      <c r="J32" s="144">
        <v>40062.342361111114</v>
      </c>
      <c r="K32" s="85">
        <v>40062.74375</v>
      </c>
      <c r="L32" s="145">
        <f t="shared" si="1"/>
        <v>9.63333333330229</v>
      </c>
      <c r="M32" s="146">
        <f t="shared" si="2"/>
        <v>578</v>
      </c>
      <c r="N32" s="103" t="s">
        <v>51</v>
      </c>
      <c r="O32" s="104" t="str">
        <f t="shared" si="3"/>
        <v>--</v>
      </c>
      <c r="P32" s="161">
        <f t="shared" si="4"/>
        <v>40</v>
      </c>
      <c r="Q32" s="168">
        <f t="shared" si="5"/>
        <v>1969.3735200000003</v>
      </c>
      <c r="R32" s="99" t="str">
        <f t="shared" si="6"/>
        <v>--</v>
      </c>
      <c r="S32" s="139" t="str">
        <f t="shared" si="7"/>
        <v>--</v>
      </c>
      <c r="T32" s="140" t="str">
        <f t="shared" si="8"/>
        <v>--</v>
      </c>
      <c r="U32" s="104" t="s">
        <v>42</v>
      </c>
      <c r="V32" s="147">
        <f t="shared" si="9"/>
        <v>1969.3735200000003</v>
      </c>
      <c r="W32" s="4"/>
    </row>
    <row r="33" spans="2:23" s="211" customFormat="1" ht="16.5" customHeight="1">
      <c r="B33" s="193"/>
      <c r="C33" s="194">
        <v>36</v>
      </c>
      <c r="D33" s="194">
        <v>210935</v>
      </c>
      <c r="E33" s="194">
        <v>2600</v>
      </c>
      <c r="F33" s="195" t="s">
        <v>55</v>
      </c>
      <c r="G33" s="195" t="s">
        <v>56</v>
      </c>
      <c r="H33" s="196">
        <v>500</v>
      </c>
      <c r="I33" s="197">
        <f t="shared" si="0"/>
        <v>63.904</v>
      </c>
      <c r="J33" s="198">
        <v>40063.566666666666</v>
      </c>
      <c r="K33" s="199">
        <v>40063.62291666667</v>
      </c>
      <c r="L33" s="200">
        <f t="shared" si="1"/>
        <v>1.3500000000349246</v>
      </c>
      <c r="M33" s="201">
        <f t="shared" si="2"/>
        <v>81</v>
      </c>
      <c r="N33" s="202" t="s">
        <v>50</v>
      </c>
      <c r="O33" s="203" t="s">
        <v>42</v>
      </c>
      <c r="P33" s="204">
        <f t="shared" si="4"/>
        <v>200</v>
      </c>
      <c r="Q33" s="205" t="str">
        <f t="shared" si="5"/>
        <v>--</v>
      </c>
      <c r="R33" s="206" t="str">
        <f t="shared" si="6"/>
        <v>--</v>
      </c>
      <c r="S33" s="207">
        <f t="shared" si="7"/>
        <v>17254.08</v>
      </c>
      <c r="T33" s="208" t="str">
        <f t="shared" si="8"/>
        <v>--</v>
      </c>
      <c r="U33" s="203" t="s">
        <v>42</v>
      </c>
      <c r="V33" s="209">
        <f t="shared" si="9"/>
        <v>17254.08</v>
      </c>
      <c r="W33" s="210"/>
    </row>
    <row r="34" spans="2:23" s="192" customFormat="1" ht="16.5" customHeight="1">
      <c r="B34" s="177"/>
      <c r="C34" s="178">
        <v>37</v>
      </c>
      <c r="D34" s="178">
        <v>210939</v>
      </c>
      <c r="E34" s="173">
        <v>2739</v>
      </c>
      <c r="F34" s="179" t="s">
        <v>63</v>
      </c>
      <c r="G34" s="179" t="s">
        <v>64</v>
      </c>
      <c r="H34" s="180">
        <v>132</v>
      </c>
      <c r="I34" s="181">
        <f t="shared" si="0"/>
        <v>51.126</v>
      </c>
      <c r="J34" s="182">
        <v>40064.42361111111</v>
      </c>
      <c r="K34" s="174">
        <v>40064.63888888889</v>
      </c>
      <c r="L34" s="183">
        <f t="shared" si="1"/>
        <v>5.166666666744277</v>
      </c>
      <c r="M34" s="184">
        <f t="shared" si="2"/>
        <v>310</v>
      </c>
      <c r="N34" s="185" t="s">
        <v>51</v>
      </c>
      <c r="O34" s="175" t="str">
        <f t="shared" si="3"/>
        <v>--</v>
      </c>
      <c r="P34" s="176">
        <f t="shared" si="4"/>
        <v>40</v>
      </c>
      <c r="Q34" s="186">
        <f t="shared" si="5"/>
        <v>1057.28568</v>
      </c>
      <c r="R34" s="187" t="str">
        <f t="shared" si="6"/>
        <v>--</v>
      </c>
      <c r="S34" s="188" t="str">
        <f t="shared" si="7"/>
        <v>--</v>
      </c>
      <c r="T34" s="189" t="str">
        <f t="shared" si="8"/>
        <v>--</v>
      </c>
      <c r="U34" s="175" t="s">
        <v>42</v>
      </c>
      <c r="V34" s="190">
        <v>0</v>
      </c>
      <c r="W34" s="191"/>
    </row>
    <row r="35" spans="2:23" s="192" customFormat="1" ht="16.5" customHeight="1">
      <c r="B35" s="177"/>
      <c r="C35" s="178">
        <v>38</v>
      </c>
      <c r="D35" s="178">
        <v>210947</v>
      </c>
      <c r="E35" s="178">
        <v>4738</v>
      </c>
      <c r="F35" s="179" t="s">
        <v>78</v>
      </c>
      <c r="G35" s="179" t="s">
        <v>79</v>
      </c>
      <c r="H35" s="180">
        <v>500</v>
      </c>
      <c r="I35" s="181">
        <f t="shared" si="0"/>
        <v>63.904</v>
      </c>
      <c r="J35" s="182">
        <v>40065.52569444444</v>
      </c>
      <c r="K35" s="174">
        <v>40065.52777777778</v>
      </c>
      <c r="L35" s="183">
        <f t="shared" si="1"/>
        <v>0.05000000016298145</v>
      </c>
      <c r="M35" s="184">
        <f t="shared" si="2"/>
        <v>3</v>
      </c>
      <c r="N35" s="185" t="s">
        <v>51</v>
      </c>
      <c r="O35" s="175" t="str">
        <f t="shared" si="3"/>
        <v>--</v>
      </c>
      <c r="P35" s="176">
        <f t="shared" si="4"/>
        <v>200</v>
      </c>
      <c r="Q35" s="186">
        <f t="shared" si="5"/>
        <v>63.90400000000001</v>
      </c>
      <c r="R35" s="187" t="str">
        <f t="shared" si="6"/>
        <v>--</v>
      </c>
      <c r="S35" s="188" t="str">
        <f t="shared" si="7"/>
        <v>--</v>
      </c>
      <c r="T35" s="189" t="str">
        <f t="shared" si="8"/>
        <v>--</v>
      </c>
      <c r="U35" s="175" t="s">
        <v>42</v>
      </c>
      <c r="V35" s="190">
        <v>0</v>
      </c>
      <c r="W35" s="191"/>
    </row>
    <row r="36" spans="2:23" s="192" customFormat="1" ht="16.5" customHeight="1">
      <c r="B36" s="177"/>
      <c r="C36" s="178">
        <v>39</v>
      </c>
      <c r="D36" s="178">
        <v>210948</v>
      </c>
      <c r="E36" s="173">
        <v>4758</v>
      </c>
      <c r="F36" s="179" t="s">
        <v>78</v>
      </c>
      <c r="G36" s="179" t="s">
        <v>80</v>
      </c>
      <c r="H36" s="180">
        <v>500</v>
      </c>
      <c r="I36" s="181">
        <f t="shared" si="0"/>
        <v>63.904</v>
      </c>
      <c r="J36" s="182">
        <v>40065.572916666664</v>
      </c>
      <c r="K36" s="174">
        <v>40065.575694444444</v>
      </c>
      <c r="L36" s="183">
        <f t="shared" si="1"/>
        <v>0.06666666670935228</v>
      </c>
      <c r="M36" s="184">
        <f t="shared" si="2"/>
        <v>4</v>
      </c>
      <c r="N36" s="185" t="s">
        <v>51</v>
      </c>
      <c r="O36" s="175" t="str">
        <f t="shared" si="3"/>
        <v>--</v>
      </c>
      <c r="P36" s="176">
        <f t="shared" si="4"/>
        <v>200</v>
      </c>
      <c r="Q36" s="186">
        <f t="shared" si="5"/>
        <v>89.46560000000002</v>
      </c>
      <c r="R36" s="187" t="str">
        <f t="shared" si="6"/>
        <v>--</v>
      </c>
      <c r="S36" s="188" t="str">
        <f t="shared" si="7"/>
        <v>--</v>
      </c>
      <c r="T36" s="189" t="str">
        <f t="shared" si="8"/>
        <v>--</v>
      </c>
      <c r="U36" s="175" t="s">
        <v>42</v>
      </c>
      <c r="V36" s="190">
        <v>0</v>
      </c>
      <c r="W36" s="191"/>
    </row>
    <row r="37" spans="2:23" s="3" customFormat="1" ht="16.5" customHeight="1">
      <c r="B37" s="33"/>
      <c r="C37" s="107">
        <v>40</v>
      </c>
      <c r="D37" s="107">
        <v>210961</v>
      </c>
      <c r="E37" s="107">
        <v>3266</v>
      </c>
      <c r="F37" s="142" t="s">
        <v>53</v>
      </c>
      <c r="G37" s="142" t="s">
        <v>65</v>
      </c>
      <c r="H37" s="143">
        <v>132</v>
      </c>
      <c r="I37" s="79">
        <f t="shared" si="0"/>
        <v>51.126</v>
      </c>
      <c r="J37" s="144">
        <v>40068.35555555556</v>
      </c>
      <c r="K37" s="85">
        <v>40068.7125</v>
      </c>
      <c r="L37" s="145">
        <f t="shared" si="1"/>
        <v>8.566666666651145</v>
      </c>
      <c r="M37" s="146">
        <f t="shared" si="2"/>
        <v>514</v>
      </c>
      <c r="N37" s="103" t="s">
        <v>51</v>
      </c>
      <c r="O37" s="104" t="str">
        <f t="shared" si="3"/>
        <v>--</v>
      </c>
      <c r="P37" s="161">
        <f t="shared" si="4"/>
        <v>40</v>
      </c>
      <c r="Q37" s="168">
        <f t="shared" si="5"/>
        <v>1752.5992800000001</v>
      </c>
      <c r="R37" s="99" t="str">
        <f t="shared" si="6"/>
        <v>--</v>
      </c>
      <c r="S37" s="139" t="str">
        <f t="shared" si="7"/>
        <v>--</v>
      </c>
      <c r="T37" s="140" t="str">
        <f t="shared" si="8"/>
        <v>--</v>
      </c>
      <c r="U37" s="104" t="s">
        <v>42</v>
      </c>
      <c r="V37" s="147">
        <f t="shared" si="9"/>
        <v>1752.5992800000001</v>
      </c>
      <c r="W37" s="4"/>
    </row>
    <row r="38" spans="2:23" s="192" customFormat="1" ht="16.5" customHeight="1">
      <c r="B38" s="177"/>
      <c r="C38" s="178">
        <v>41</v>
      </c>
      <c r="D38" s="178">
        <v>210966</v>
      </c>
      <c r="E38" s="173">
        <v>3267</v>
      </c>
      <c r="F38" s="179" t="s">
        <v>53</v>
      </c>
      <c r="G38" s="179" t="s">
        <v>66</v>
      </c>
      <c r="H38" s="180">
        <v>132</v>
      </c>
      <c r="I38" s="181">
        <f t="shared" si="0"/>
        <v>51.126</v>
      </c>
      <c r="J38" s="182">
        <v>40069.34375</v>
      </c>
      <c r="K38" s="174">
        <v>40069.67152777778</v>
      </c>
      <c r="L38" s="183">
        <f t="shared" si="1"/>
        <v>7.866666666639503</v>
      </c>
      <c r="M38" s="184">
        <f t="shared" si="2"/>
        <v>472</v>
      </c>
      <c r="N38" s="185" t="s">
        <v>51</v>
      </c>
      <c r="O38" s="175" t="str">
        <f t="shared" si="3"/>
        <v>--</v>
      </c>
      <c r="P38" s="176">
        <f t="shared" si="4"/>
        <v>40</v>
      </c>
      <c r="Q38" s="186">
        <f t="shared" si="5"/>
        <v>1609.44648</v>
      </c>
      <c r="R38" s="187" t="str">
        <f t="shared" si="6"/>
        <v>--</v>
      </c>
      <c r="S38" s="188" t="str">
        <f t="shared" si="7"/>
        <v>--</v>
      </c>
      <c r="T38" s="189" t="str">
        <f t="shared" si="8"/>
        <v>--</v>
      </c>
      <c r="U38" s="175" t="s">
        <v>42</v>
      </c>
      <c r="V38" s="190">
        <v>0</v>
      </c>
      <c r="W38" s="191"/>
    </row>
    <row r="39" spans="2:23" s="3" customFormat="1" ht="16.5" customHeight="1">
      <c r="B39" s="33"/>
      <c r="C39" s="107">
        <v>42</v>
      </c>
      <c r="D39" s="107">
        <v>211154</v>
      </c>
      <c r="E39" s="107">
        <v>95</v>
      </c>
      <c r="F39" s="142" t="s">
        <v>57</v>
      </c>
      <c r="G39" s="142" t="s">
        <v>58</v>
      </c>
      <c r="H39" s="143">
        <v>132</v>
      </c>
      <c r="I39" s="79">
        <f t="shared" si="0"/>
        <v>51.126</v>
      </c>
      <c r="J39" s="144">
        <v>40075.33194444444</v>
      </c>
      <c r="K39" s="85">
        <v>40075.73611111111</v>
      </c>
      <c r="L39" s="145">
        <f t="shared" si="1"/>
        <v>9.700000000011642</v>
      </c>
      <c r="M39" s="146">
        <f t="shared" si="2"/>
        <v>582</v>
      </c>
      <c r="N39" s="103" t="s">
        <v>51</v>
      </c>
      <c r="O39" s="104" t="str">
        <f t="shared" si="3"/>
        <v>--</v>
      </c>
      <c r="P39" s="161">
        <f t="shared" si="4"/>
        <v>40</v>
      </c>
      <c r="Q39" s="168">
        <f t="shared" si="5"/>
        <v>1983.6888</v>
      </c>
      <c r="R39" s="99" t="str">
        <f t="shared" si="6"/>
        <v>--</v>
      </c>
      <c r="S39" s="139" t="str">
        <f t="shared" si="7"/>
        <v>--</v>
      </c>
      <c r="T39" s="140" t="str">
        <f t="shared" si="8"/>
        <v>--</v>
      </c>
      <c r="U39" s="104" t="s">
        <v>42</v>
      </c>
      <c r="V39" s="147">
        <f t="shared" si="9"/>
        <v>1983.6888</v>
      </c>
      <c r="W39" s="4"/>
    </row>
    <row r="40" spans="2:23" s="3" customFormat="1" ht="16.5" customHeight="1">
      <c r="B40" s="33"/>
      <c r="C40" s="107">
        <v>43</v>
      </c>
      <c r="D40" s="107">
        <v>211151</v>
      </c>
      <c r="E40" s="87">
        <v>94</v>
      </c>
      <c r="F40" s="142" t="s">
        <v>57</v>
      </c>
      <c r="G40" s="142" t="s">
        <v>67</v>
      </c>
      <c r="H40" s="143">
        <v>500</v>
      </c>
      <c r="I40" s="79">
        <f t="shared" si="0"/>
        <v>63.904</v>
      </c>
      <c r="J40" s="144">
        <v>40075.334027777775</v>
      </c>
      <c r="K40" s="85">
        <v>40075.771527777775</v>
      </c>
      <c r="L40" s="145">
        <f t="shared" si="1"/>
        <v>10.5</v>
      </c>
      <c r="M40" s="146">
        <f t="shared" si="2"/>
        <v>630</v>
      </c>
      <c r="N40" s="103" t="s">
        <v>51</v>
      </c>
      <c r="O40" s="104" t="str">
        <f t="shared" si="3"/>
        <v>--</v>
      </c>
      <c r="P40" s="161">
        <f t="shared" si="4"/>
        <v>200</v>
      </c>
      <c r="Q40" s="168">
        <f t="shared" si="5"/>
        <v>13419.840000000004</v>
      </c>
      <c r="R40" s="99" t="str">
        <f t="shared" si="6"/>
        <v>--</v>
      </c>
      <c r="S40" s="139" t="str">
        <f t="shared" si="7"/>
        <v>--</v>
      </c>
      <c r="T40" s="140" t="str">
        <f t="shared" si="8"/>
        <v>--</v>
      </c>
      <c r="U40" s="104" t="s">
        <v>42</v>
      </c>
      <c r="V40" s="147">
        <f t="shared" si="9"/>
        <v>13419.840000000004</v>
      </c>
      <c r="W40" s="4"/>
    </row>
    <row r="41" spans="2:23" s="192" customFormat="1" ht="16.5" customHeight="1">
      <c r="B41" s="177"/>
      <c r="C41" s="178">
        <v>44</v>
      </c>
      <c r="D41" s="178">
        <v>211153</v>
      </c>
      <c r="E41" s="178">
        <v>86</v>
      </c>
      <c r="F41" s="179" t="s">
        <v>59</v>
      </c>
      <c r="G41" s="179" t="s">
        <v>60</v>
      </c>
      <c r="H41" s="180">
        <v>500</v>
      </c>
      <c r="I41" s="181">
        <f t="shared" si="0"/>
        <v>63.904</v>
      </c>
      <c r="J41" s="182">
        <v>40075.56597222222</v>
      </c>
      <c r="K41" s="174">
        <v>40075.62152777778</v>
      </c>
      <c r="L41" s="183">
        <f t="shared" si="1"/>
        <v>1.3333333334885538</v>
      </c>
      <c r="M41" s="184">
        <f t="shared" si="2"/>
        <v>80</v>
      </c>
      <c r="N41" s="185" t="s">
        <v>51</v>
      </c>
      <c r="O41" s="175" t="str">
        <f t="shared" si="3"/>
        <v>--</v>
      </c>
      <c r="P41" s="176">
        <f t="shared" si="4"/>
        <v>200</v>
      </c>
      <c r="Q41" s="186">
        <f t="shared" si="5"/>
        <v>1699.8464000000004</v>
      </c>
      <c r="R41" s="187" t="str">
        <f t="shared" si="6"/>
        <v>--</v>
      </c>
      <c r="S41" s="188" t="str">
        <f t="shared" si="7"/>
        <v>--</v>
      </c>
      <c r="T41" s="189" t="str">
        <f t="shared" si="8"/>
        <v>--</v>
      </c>
      <c r="U41" s="175" t="s">
        <v>42</v>
      </c>
      <c r="V41" s="190">
        <v>0</v>
      </c>
      <c r="W41" s="191"/>
    </row>
    <row r="42" spans="2:23" s="3" customFormat="1" ht="16.5" customHeight="1">
      <c r="B42" s="33"/>
      <c r="C42" s="107">
        <v>45</v>
      </c>
      <c r="D42" s="107">
        <v>211155</v>
      </c>
      <c r="E42" s="87">
        <v>95</v>
      </c>
      <c r="F42" s="142" t="s">
        <v>57</v>
      </c>
      <c r="G42" s="142" t="s">
        <v>58</v>
      </c>
      <c r="H42" s="143">
        <v>132</v>
      </c>
      <c r="I42" s="79">
        <f t="shared" si="0"/>
        <v>51.126</v>
      </c>
      <c r="J42" s="144">
        <v>40076.33263888889</v>
      </c>
      <c r="K42" s="85">
        <v>40076.75069444445</v>
      </c>
      <c r="L42" s="145">
        <f t="shared" si="1"/>
        <v>10.03333333338378</v>
      </c>
      <c r="M42" s="146">
        <f t="shared" si="2"/>
        <v>602</v>
      </c>
      <c r="N42" s="103" t="s">
        <v>51</v>
      </c>
      <c r="O42" s="104" t="str">
        <f t="shared" si="3"/>
        <v>--</v>
      </c>
      <c r="P42" s="161">
        <f t="shared" si="4"/>
        <v>40</v>
      </c>
      <c r="Q42" s="168">
        <f t="shared" si="5"/>
        <v>2051.17512</v>
      </c>
      <c r="R42" s="99" t="str">
        <f t="shared" si="6"/>
        <v>--</v>
      </c>
      <c r="S42" s="139" t="str">
        <f t="shared" si="7"/>
        <v>--</v>
      </c>
      <c r="T42" s="140" t="str">
        <f t="shared" si="8"/>
        <v>--</v>
      </c>
      <c r="U42" s="104" t="s">
        <v>42</v>
      </c>
      <c r="V42" s="147">
        <f t="shared" si="9"/>
        <v>2051.17512</v>
      </c>
      <c r="W42" s="4"/>
    </row>
    <row r="43" spans="2:23" s="3" customFormat="1" ht="16.5" customHeight="1">
      <c r="B43" s="33"/>
      <c r="C43" s="107"/>
      <c r="D43" s="107"/>
      <c r="E43" s="107"/>
      <c r="F43" s="142"/>
      <c r="G43" s="142"/>
      <c r="H43" s="143"/>
      <c r="I43" s="79">
        <f t="shared" si="0"/>
        <v>51.126</v>
      </c>
      <c r="J43" s="144"/>
      <c r="K43" s="85"/>
      <c r="L43" s="145">
        <f t="shared" si="1"/>
      </c>
      <c r="M43" s="146">
        <f t="shared" si="2"/>
      </c>
      <c r="N43" s="103"/>
      <c r="O43" s="104">
        <f t="shared" si="3"/>
      </c>
      <c r="P43" s="161">
        <f t="shared" si="4"/>
        <v>40</v>
      </c>
      <c r="Q43" s="168" t="str">
        <f t="shared" si="5"/>
        <v>--</v>
      </c>
      <c r="R43" s="99" t="str">
        <f t="shared" si="6"/>
        <v>--</v>
      </c>
      <c r="S43" s="139" t="str">
        <f t="shared" si="7"/>
        <v>--</v>
      </c>
      <c r="T43" s="140" t="str">
        <f t="shared" si="8"/>
        <v>--</v>
      </c>
      <c r="U43" s="104">
        <f>IF(F43="","","SI")</f>
      </c>
      <c r="V43" s="147">
        <f t="shared" si="9"/>
      </c>
      <c r="W43" s="4"/>
    </row>
    <row r="44" spans="2:23" s="3" customFormat="1" ht="16.5" customHeight="1" thickBot="1">
      <c r="B44" s="33"/>
      <c r="C44" s="105"/>
      <c r="D44" s="105"/>
      <c r="E44" s="105"/>
      <c r="F44" s="105"/>
      <c r="G44" s="105"/>
      <c r="H44" s="105"/>
      <c r="I44" s="80"/>
      <c r="J44" s="148"/>
      <c r="K44" s="148"/>
      <c r="L44" s="149"/>
      <c r="M44" s="149"/>
      <c r="N44" s="148"/>
      <c r="O44" s="86"/>
      <c r="P44" s="150"/>
      <c r="Q44" s="151"/>
      <c r="R44" s="152"/>
      <c r="S44" s="153"/>
      <c r="T44" s="88"/>
      <c r="U44" s="86"/>
      <c r="V44" s="154"/>
      <c r="W44" s="4"/>
    </row>
    <row r="45" spans="2:23" s="3" customFormat="1" ht="16.5" customHeight="1" thickBot="1" thickTop="1">
      <c r="B45" s="33"/>
      <c r="C45" s="76" t="s">
        <v>19</v>
      </c>
      <c r="D45" s="170" t="s">
        <v>77</v>
      </c>
      <c r="E45" s="76"/>
      <c r="F45" s="77"/>
      <c r="G45"/>
      <c r="H45" s="2"/>
      <c r="I45" s="2"/>
      <c r="J45" s="2"/>
      <c r="K45" s="2"/>
      <c r="L45" s="2"/>
      <c r="M45" s="2"/>
      <c r="N45" s="2"/>
      <c r="O45" s="2"/>
      <c r="P45" s="2"/>
      <c r="Q45" s="155">
        <f>SUM(Q22:Q44)</f>
        <v>73597.77520000002</v>
      </c>
      <c r="R45" s="156">
        <f>SUM(R22:R44)</f>
        <v>0</v>
      </c>
      <c r="S45" s="157">
        <f>SUM(S22:S44)</f>
        <v>17254.08</v>
      </c>
      <c r="T45" s="158">
        <f>SUM(T22:T44)</f>
        <v>0</v>
      </c>
      <c r="U45" s="159"/>
      <c r="V45" s="66">
        <f>ROUND(SUM(V22:V44),2)</f>
        <v>52181.61</v>
      </c>
      <c r="W45" s="4"/>
    </row>
    <row r="46" spans="2:23" s="3" customFormat="1" ht="16.5" customHeight="1" thickBot="1" thickTop="1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5"/>
    </row>
    <row r="47" spans="23:25" ht="16.5" customHeight="1" thickTop="1">
      <c r="W47" s="96"/>
      <c r="X47" s="96"/>
      <c r="Y47" s="96"/>
    </row>
    <row r="48" spans="23:25" ht="16.5" customHeight="1">
      <c r="W48" s="96"/>
      <c r="X48" s="96"/>
      <c r="Y48" s="96"/>
    </row>
    <row r="49" spans="23:25" ht="16.5" customHeight="1">
      <c r="W49" s="96"/>
      <c r="X49" s="96"/>
      <c r="Y49" s="96"/>
    </row>
    <row r="50" spans="23:25" ht="16.5" customHeight="1">
      <c r="W50" s="96"/>
      <c r="X50" s="96"/>
      <c r="Y50" s="96"/>
    </row>
    <row r="51" spans="23:25" ht="16.5" customHeight="1">
      <c r="W51" s="96"/>
      <c r="X51" s="96"/>
      <c r="Y51" s="96"/>
    </row>
    <row r="52" spans="6:25" ht="16.5" customHeight="1"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6:25" ht="16.5" customHeight="1"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6:25" ht="16.5" customHeight="1"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6:25" ht="16.5" customHeight="1"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6:25" ht="16.5" customHeight="1"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6:25" ht="16.5" customHeight="1"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6:25" ht="16.5" customHeight="1"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6:25" ht="16.5" customHeight="1"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6:25" ht="16.5" customHeight="1"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6:25" ht="16.5" customHeight="1"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6:25" ht="16.5" customHeight="1"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</row>
    <row r="63" spans="6:25" ht="16.5" customHeight="1"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</row>
    <row r="64" spans="6:25" ht="16.5" customHeight="1"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6:25" ht="16.5" customHeight="1"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6:25" ht="16.5" customHeight="1"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spans="6:25" ht="16.5" customHeight="1"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spans="6:25" ht="16.5" customHeight="1"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spans="6:25" ht="16.5" customHeight="1"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6:25" ht="16.5" customHeight="1"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</row>
    <row r="71" spans="6:25" ht="16.5" customHeight="1"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</row>
    <row r="72" spans="6:25" ht="16.5" customHeight="1"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6:25" ht="16.5" customHeight="1"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6:25" ht="16.5" customHeight="1"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6:25" ht="16.5" customHeight="1"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6:25" ht="16.5" customHeight="1"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6:25" ht="16.5" customHeight="1"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6:25" ht="16.5" customHeight="1"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6:25" ht="16.5" customHeight="1"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6:25" ht="16.5" customHeight="1"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6:25" ht="16.5" customHeight="1"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6:25" ht="16.5" customHeight="1"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6:25" ht="16.5" customHeight="1"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6:25" ht="16.5" customHeight="1"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6:25" ht="16.5" customHeight="1"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6:25" ht="16.5" customHeight="1"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6:25" ht="16.5" customHeight="1"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spans="6:25" ht="16.5" customHeight="1"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6:25" ht="16.5" customHeight="1"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6:25" ht="16.5" customHeight="1"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6:25" ht="16.5" customHeight="1"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6:25" ht="16.5" customHeight="1"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6:25" ht="16.5" customHeight="1"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6:25" ht="16.5" customHeight="1"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6:25" ht="16.5" customHeight="1"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6:25" ht="16.5" customHeight="1"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6:25" ht="16.5" customHeight="1"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spans="6:25" ht="16.5" customHeight="1"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6:25" ht="16.5" customHeight="1"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6:25" ht="16.5" customHeight="1"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6:25" ht="16.5" customHeight="1"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spans="6:25" ht="16.5" customHeight="1"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6:25" ht="16.5" customHeight="1"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spans="6:25" ht="16.5" customHeight="1"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6:25" ht="16.5" customHeight="1"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6:25" ht="16.5" customHeight="1"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6:25" ht="16.5" customHeight="1"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6:25" ht="16.5" customHeight="1"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6:25" ht="16.5" customHeight="1"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6:25" ht="16.5" customHeight="1"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6:25" ht="16.5" customHeight="1"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6:25" ht="16.5" customHeight="1"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6:25" ht="16.5" customHeight="1"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6:25" ht="16.5" customHeight="1"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6:25" ht="16.5" customHeight="1"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6:25" ht="16.5" customHeight="1"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spans="6:25" ht="16.5" customHeight="1"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6:25" ht="16.5" customHeight="1"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6:25" ht="16.5" customHeight="1"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6:25" ht="16.5" customHeight="1"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6:25" ht="16.5" customHeight="1"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6:25" ht="16.5" customHeight="1"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6:25" ht="16.5" customHeight="1"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6:25" ht="16.5" customHeight="1"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6:25" ht="16.5" customHeight="1"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6:25" ht="16.5" customHeight="1"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6:25" ht="16.5" customHeight="1"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6:25" ht="16.5" customHeight="1"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6:25" ht="16.5" customHeight="1"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6:25" ht="16.5" customHeight="1"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6:25" ht="16.5" customHeight="1"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6:25" ht="16.5" customHeight="1"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6:25" ht="16.5" customHeight="1"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6:25" ht="16.5" customHeight="1"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spans="6:25" ht="16.5" customHeight="1"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6:25" ht="16.5" customHeight="1"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6:25" ht="16.5" customHeight="1"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6:25" ht="16.5" customHeight="1"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6:25" ht="16.5" customHeight="1"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6:25" ht="16.5" customHeight="1"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6:25" ht="16.5" customHeight="1"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6:25" ht="16.5" customHeight="1"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6:25" ht="16.5" customHeight="1"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6:25" ht="16.5" customHeight="1"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6:25" ht="16.5" customHeight="1"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6:25" ht="16.5" customHeight="1"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6:25" ht="16.5" customHeight="1"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6:25" ht="16.5" customHeight="1"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6:25" ht="16.5" customHeight="1"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6:25" ht="16.5" customHeight="1"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6:25" ht="16.5" customHeight="1"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6:25" ht="16.5" customHeight="1"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6:25" ht="16.5" customHeight="1"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6:25" ht="16.5" customHeight="1"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spans="6:25" ht="16.5" customHeight="1"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spans="6:25" ht="16.5" customHeight="1"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spans="6:25" ht="16.5" customHeight="1"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spans="6:25" ht="16.5" customHeight="1"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6:25" ht="16.5" customHeight="1"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Y159"/>
  <sheetViews>
    <sheetView zoomScale="70" zoomScaleNormal="70" zoomScalePageLayoutView="0" workbookViewId="0" topLeftCell="A10">
      <selection activeCell="V30" sqref="V30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7" customFormat="1" ht="26.25">
      <c r="W1" s="84"/>
    </row>
    <row r="2" spans="1:23" s="7" customFormat="1" ht="26.25">
      <c r="A2" s="63"/>
      <c r="B2" s="8" t="str">
        <f>+'TOT-0909'!B2</f>
        <v>ANEXO III al Memorandum D.T.E.E. N°    158    /2015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="3" customFormat="1" ht="12.75">
      <c r="A3" s="62"/>
    </row>
    <row r="4" spans="1:4" s="12" customFormat="1" ht="11.25">
      <c r="A4" s="10" t="s">
        <v>1</v>
      </c>
      <c r="B4" s="74"/>
      <c r="C4" s="74"/>
      <c r="D4" s="74"/>
    </row>
    <row r="5" spans="1:4" s="12" customFormat="1" ht="11.25">
      <c r="A5" s="10" t="s">
        <v>2</v>
      </c>
      <c r="B5" s="74"/>
      <c r="C5" s="74"/>
      <c r="D5" s="74"/>
    </row>
    <row r="6" s="3" customFormat="1" ht="13.5" thickBot="1"/>
    <row r="7" spans="2:23" s="3" customFormat="1" ht="13.5" thickTop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</row>
    <row r="8" spans="2:23" s="16" customFormat="1" ht="20.25">
      <c r="B8" s="56"/>
      <c r="C8" s="17"/>
      <c r="D8" s="17"/>
      <c r="E8" s="17"/>
      <c r="F8" s="5" t="s">
        <v>34</v>
      </c>
      <c r="N8" s="67"/>
      <c r="O8" s="67"/>
      <c r="P8" s="64"/>
      <c r="Q8" s="17"/>
      <c r="R8" s="17"/>
      <c r="S8" s="17"/>
      <c r="T8" s="17"/>
      <c r="U8" s="17"/>
      <c r="V8" s="17"/>
      <c r="W8" s="57"/>
    </row>
    <row r="9" spans="2:23" s="3" customFormat="1" ht="12.75">
      <c r="B9" s="33"/>
      <c r="C9" s="2"/>
      <c r="D9" s="2"/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"/>
      <c r="R9" s="2"/>
      <c r="S9" s="2"/>
      <c r="T9" s="2"/>
      <c r="U9" s="2"/>
      <c r="V9" s="2"/>
      <c r="W9" s="4"/>
    </row>
    <row r="10" spans="2:23" s="16" customFormat="1" ht="20.25">
      <c r="B10" s="56"/>
      <c r="C10" s="17"/>
      <c r="D10" s="17"/>
      <c r="E10" s="17"/>
      <c r="F10" s="69" t="s">
        <v>44</v>
      </c>
      <c r="G10" s="108"/>
      <c r="H10" s="67"/>
      <c r="I10" s="68"/>
      <c r="K10" s="68"/>
      <c r="L10" s="68"/>
      <c r="M10" s="68"/>
      <c r="N10" s="68"/>
      <c r="O10" s="68"/>
      <c r="P10" s="68"/>
      <c r="Q10" s="17"/>
      <c r="R10" s="17"/>
      <c r="S10" s="17"/>
      <c r="T10" s="17"/>
      <c r="U10" s="17"/>
      <c r="V10" s="17"/>
      <c r="W10" s="57"/>
    </row>
    <row r="11" spans="2:23" s="3" customFormat="1" ht="13.5">
      <c r="B11" s="33"/>
      <c r="C11" s="2"/>
      <c r="D11" s="2"/>
      <c r="E11" s="2"/>
      <c r="F11" s="109"/>
      <c r="G11" s="109"/>
      <c r="H11" s="62"/>
      <c r="I11" s="65"/>
      <c r="J11" s="35"/>
      <c r="K11" s="65"/>
      <c r="L11" s="65"/>
      <c r="M11" s="65"/>
      <c r="N11" s="65"/>
      <c r="O11" s="65"/>
      <c r="P11" s="65"/>
      <c r="Q11" s="2"/>
      <c r="R11" s="2"/>
      <c r="S11" s="2"/>
      <c r="T11" s="2"/>
      <c r="U11" s="2"/>
      <c r="V11" s="2"/>
      <c r="W11" s="4"/>
    </row>
    <row r="12" spans="2:23" s="16" customFormat="1" ht="20.25">
      <c r="B12" s="56"/>
      <c r="C12" s="17"/>
      <c r="D12" s="17"/>
      <c r="E12" s="17"/>
      <c r="F12" s="69" t="s">
        <v>37</v>
      </c>
      <c r="G12" s="108"/>
      <c r="H12" s="67"/>
      <c r="I12" s="68"/>
      <c r="K12" s="68"/>
      <c r="L12" s="68"/>
      <c r="M12" s="68"/>
      <c r="N12" s="68"/>
      <c r="O12" s="68"/>
      <c r="P12" s="68"/>
      <c r="Q12" s="17"/>
      <c r="R12" s="17"/>
      <c r="S12" s="17"/>
      <c r="T12" s="17"/>
      <c r="U12" s="17"/>
      <c r="V12" s="17"/>
      <c r="W12" s="57"/>
    </row>
    <row r="13" spans="2:23" s="3" customFormat="1" ht="13.5">
      <c r="B13" s="33"/>
      <c r="C13" s="2"/>
      <c r="D13" s="2"/>
      <c r="E13" s="2"/>
      <c r="F13" s="109"/>
      <c r="G13" s="109"/>
      <c r="H13" s="62"/>
      <c r="I13" s="65"/>
      <c r="J13" s="35"/>
      <c r="K13" s="65"/>
      <c r="L13" s="65"/>
      <c r="M13" s="65"/>
      <c r="N13" s="65"/>
      <c r="O13" s="65"/>
      <c r="P13" s="65"/>
      <c r="Q13" s="2"/>
      <c r="R13" s="2"/>
      <c r="S13" s="2"/>
      <c r="T13" s="2"/>
      <c r="U13" s="2"/>
      <c r="V13" s="2"/>
      <c r="W13" s="4"/>
    </row>
    <row r="14" spans="2:23" s="3" customFormat="1" ht="19.5">
      <c r="B14" s="24" t="str">
        <f>'TOT-0909'!B14</f>
        <v>Desde el 01 al 30 de septiembre de 2009</v>
      </c>
      <c r="C14" s="25"/>
      <c r="D14" s="25"/>
      <c r="E14" s="25"/>
      <c r="F14" s="25"/>
      <c r="G14" s="25"/>
      <c r="H14" s="25"/>
      <c r="I14" s="110"/>
      <c r="J14" s="110"/>
      <c r="K14" s="110"/>
      <c r="L14" s="110"/>
      <c r="M14" s="110"/>
      <c r="N14" s="110"/>
      <c r="O14" s="110"/>
      <c r="P14" s="110"/>
      <c r="Q14" s="25"/>
      <c r="R14" s="25"/>
      <c r="S14" s="25"/>
      <c r="T14" s="25"/>
      <c r="U14" s="25"/>
      <c r="V14" s="25"/>
      <c r="W14" s="111"/>
    </row>
    <row r="15" spans="2:23" s="3" customFormat="1" ht="14.25" thickBot="1">
      <c r="B15" s="112"/>
      <c r="C15" s="113"/>
      <c r="D15" s="113"/>
      <c r="E15" s="113"/>
      <c r="F15" s="113"/>
      <c r="G15" s="113"/>
      <c r="H15" s="113"/>
      <c r="I15" s="114"/>
      <c r="J15" s="114"/>
      <c r="K15" s="114"/>
      <c r="L15" s="114"/>
      <c r="M15" s="114"/>
      <c r="N15" s="114"/>
      <c r="O15" s="114"/>
      <c r="P15" s="114"/>
      <c r="Q15" s="113"/>
      <c r="R15" s="113"/>
      <c r="S15" s="113"/>
      <c r="T15" s="113"/>
      <c r="U15" s="113"/>
      <c r="V15" s="113"/>
      <c r="W15" s="115"/>
    </row>
    <row r="16" spans="2:23" s="3" customFormat="1" ht="15" thickBot="1" thickTop="1">
      <c r="B16" s="33"/>
      <c r="C16" s="2"/>
      <c r="D16" s="2"/>
      <c r="E16" s="2"/>
      <c r="F16" s="116"/>
      <c r="G16" s="116"/>
      <c r="H16" s="71" t="s">
        <v>38</v>
      </c>
      <c r="I16" s="2"/>
      <c r="J16" s="3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</row>
    <row r="17" spans="2:23" s="3" customFormat="1" ht="16.5" customHeight="1" thickBot="1" thickTop="1">
      <c r="B17" s="33"/>
      <c r="C17" s="2"/>
      <c r="D17" s="2"/>
      <c r="E17" s="2"/>
      <c r="F17" s="117" t="s">
        <v>39</v>
      </c>
      <c r="G17" s="118">
        <v>63.904</v>
      </c>
      <c r="H17" s="119">
        <v>200</v>
      </c>
      <c r="V17" s="70"/>
      <c r="W17" s="4"/>
    </row>
    <row r="18" spans="2:23" s="3" customFormat="1" ht="16.5" customHeight="1" thickBot="1" thickTop="1">
      <c r="B18" s="33"/>
      <c r="C18" s="2"/>
      <c r="D18" s="2"/>
      <c r="E18" s="2"/>
      <c r="F18" s="120" t="s">
        <v>40</v>
      </c>
      <c r="G18" s="121">
        <v>57.511</v>
      </c>
      <c r="H18" s="119">
        <v>100</v>
      </c>
      <c r="O18" s="2"/>
      <c r="P18" s="2"/>
      <c r="Q18" s="2"/>
      <c r="R18" s="2"/>
      <c r="S18" s="2"/>
      <c r="T18" s="2"/>
      <c r="U18" s="2"/>
      <c r="V18" s="2"/>
      <c r="W18" s="4"/>
    </row>
    <row r="19" spans="2:23" s="3" customFormat="1" ht="16.5" customHeight="1" thickBot="1" thickTop="1">
      <c r="B19" s="33"/>
      <c r="C19" s="2"/>
      <c r="D19" s="2"/>
      <c r="E19" s="2"/>
      <c r="F19" s="122" t="s">
        <v>41</v>
      </c>
      <c r="G19" s="121">
        <v>51.126</v>
      </c>
      <c r="H19" s="119">
        <v>40</v>
      </c>
      <c r="K19" s="100"/>
      <c r="L19" s="101"/>
      <c r="M19" s="2"/>
      <c r="O19" s="2"/>
      <c r="Q19" s="2"/>
      <c r="R19" s="2"/>
      <c r="S19" s="2"/>
      <c r="T19" s="2"/>
      <c r="U19" s="2"/>
      <c r="V19" s="2"/>
      <c r="W19" s="4"/>
    </row>
    <row r="20" spans="2:23" s="3" customFormat="1" ht="16.5" customHeight="1" thickBot="1" thickTop="1">
      <c r="B20" s="33"/>
      <c r="C20" s="169">
        <v>3</v>
      </c>
      <c r="D20" s="169">
        <v>4</v>
      </c>
      <c r="E20" s="169">
        <v>5</v>
      </c>
      <c r="F20" s="169">
        <v>6</v>
      </c>
      <c r="G20" s="169">
        <v>7</v>
      </c>
      <c r="H20" s="169">
        <v>8</v>
      </c>
      <c r="I20" s="169">
        <v>9</v>
      </c>
      <c r="J20" s="169">
        <v>10</v>
      </c>
      <c r="K20" s="169">
        <v>11</v>
      </c>
      <c r="L20" s="169">
        <v>12</v>
      </c>
      <c r="M20" s="169">
        <v>13</v>
      </c>
      <c r="N20" s="169">
        <v>14</v>
      </c>
      <c r="O20" s="169">
        <v>15</v>
      </c>
      <c r="P20" s="169">
        <v>16</v>
      </c>
      <c r="Q20" s="169">
        <v>17</v>
      </c>
      <c r="R20" s="169">
        <v>18</v>
      </c>
      <c r="S20" s="169">
        <v>19</v>
      </c>
      <c r="T20" s="169">
        <v>20</v>
      </c>
      <c r="U20" s="169">
        <v>21</v>
      </c>
      <c r="V20" s="169">
        <v>22</v>
      </c>
      <c r="W20" s="4"/>
    </row>
    <row r="21" spans="2:23" s="3" customFormat="1" ht="33.75" customHeight="1" thickBot="1" thickTop="1">
      <c r="B21" s="33"/>
      <c r="C21" s="73" t="s">
        <v>11</v>
      </c>
      <c r="D21" s="58" t="s">
        <v>46</v>
      </c>
      <c r="E21" s="58" t="s">
        <v>47</v>
      </c>
      <c r="F21" s="60" t="s">
        <v>20</v>
      </c>
      <c r="G21" s="123" t="s">
        <v>21</v>
      </c>
      <c r="H21" s="124" t="s">
        <v>12</v>
      </c>
      <c r="I21" s="78" t="s">
        <v>13</v>
      </c>
      <c r="J21" s="59" t="s">
        <v>14</v>
      </c>
      <c r="K21" s="123" t="s">
        <v>15</v>
      </c>
      <c r="L21" s="125" t="s">
        <v>25</v>
      </c>
      <c r="M21" s="125" t="s">
        <v>22</v>
      </c>
      <c r="N21" s="61" t="s">
        <v>16</v>
      </c>
      <c r="O21" s="97" t="s">
        <v>23</v>
      </c>
      <c r="P21" s="83" t="s">
        <v>26</v>
      </c>
      <c r="Q21" s="126" t="s">
        <v>35</v>
      </c>
      <c r="R21" s="98" t="s">
        <v>24</v>
      </c>
      <c r="S21" s="127"/>
      <c r="T21" s="82" t="s">
        <v>17</v>
      </c>
      <c r="U21" s="81" t="s">
        <v>36</v>
      </c>
      <c r="V21" s="72" t="s">
        <v>18</v>
      </c>
      <c r="W21" s="4"/>
    </row>
    <row r="22" spans="2:23" s="3" customFormat="1" ht="16.5" customHeight="1" thickTop="1">
      <c r="B22" s="33"/>
      <c r="C22" s="106"/>
      <c r="D22" s="106"/>
      <c r="E22" s="106"/>
      <c r="F22" s="128"/>
      <c r="G22" s="128"/>
      <c r="H22" s="128"/>
      <c r="I22" s="102"/>
      <c r="J22" s="128"/>
      <c r="K22" s="128"/>
      <c r="L22" s="128"/>
      <c r="M22" s="128"/>
      <c r="N22" s="128"/>
      <c r="O22" s="128"/>
      <c r="P22" s="129"/>
      <c r="Q22" s="130"/>
      <c r="R22" s="131"/>
      <c r="S22" s="132"/>
      <c r="T22" s="133"/>
      <c r="U22" s="128"/>
      <c r="V22" s="134">
        <f>'SA-09 (1)'!V45</f>
        <v>52181.61</v>
      </c>
      <c r="W22" s="4"/>
    </row>
    <row r="23" spans="2:23" s="3" customFormat="1" ht="16.5" customHeight="1">
      <c r="B23" s="33"/>
      <c r="C23" s="107"/>
      <c r="D23" s="107"/>
      <c r="E23" s="107"/>
      <c r="F23" s="135"/>
      <c r="G23" s="135"/>
      <c r="H23" s="135"/>
      <c r="I23" s="136"/>
      <c r="J23" s="135"/>
      <c r="K23" s="135"/>
      <c r="L23" s="135"/>
      <c r="M23" s="135"/>
      <c r="N23" s="135"/>
      <c r="O23" s="135"/>
      <c r="P23" s="137"/>
      <c r="Q23" s="138"/>
      <c r="R23" s="99"/>
      <c r="S23" s="139"/>
      <c r="T23" s="140"/>
      <c r="U23" s="135"/>
      <c r="V23" s="141"/>
      <c r="W23" s="4"/>
    </row>
    <row r="24" spans="2:23" s="3" customFormat="1" ht="16.5" customHeight="1">
      <c r="B24" s="33"/>
      <c r="C24" s="107">
        <v>46</v>
      </c>
      <c r="D24" s="107">
        <v>211159</v>
      </c>
      <c r="E24" s="87">
        <v>94</v>
      </c>
      <c r="F24" s="142" t="s">
        <v>57</v>
      </c>
      <c r="G24" s="142" t="s">
        <v>67</v>
      </c>
      <c r="H24" s="143">
        <v>500</v>
      </c>
      <c r="I24" s="79">
        <f aca="true" t="shared" si="0" ref="I24:I43">IF(H24=500,$G$17,IF(H24=220,$G$18,$G$19))</f>
        <v>63.904</v>
      </c>
      <c r="J24" s="144">
        <v>40076.333333333336</v>
      </c>
      <c r="K24" s="85">
        <v>40076.73611111111</v>
      </c>
      <c r="L24" s="145">
        <f aca="true" t="shared" si="1" ref="L24:L43">IF(F24="","",(K24-J24)*24)</f>
        <v>9.666666666569654</v>
      </c>
      <c r="M24" s="146">
        <f aca="true" t="shared" si="2" ref="M24:M43">IF(F24="","",ROUND((K24-J24)*24*60,0))</f>
        <v>580</v>
      </c>
      <c r="N24" s="103" t="s">
        <v>51</v>
      </c>
      <c r="O24" s="104" t="str">
        <f aca="true" t="shared" si="3" ref="O24:O43">IF(F24="","",IF(N24="P","--","NO"))</f>
        <v>--</v>
      </c>
      <c r="P24" s="161">
        <f aca="true" t="shared" si="4" ref="P24:P43">IF(H24=500,$H$17,IF(H24=220,$H$18,$H$19))</f>
        <v>200</v>
      </c>
      <c r="Q24" s="168">
        <f aca="true" t="shared" si="5" ref="Q24:Q43">IF(N24="P",I24*P24*ROUND(M24/60,2)*0.1,"--")</f>
        <v>12359.033600000002</v>
      </c>
      <c r="R24" s="99" t="str">
        <f aca="true" t="shared" si="6" ref="R24:R43">IF(AND(N24="F",O24="NO"),I24*P24,"--")</f>
        <v>--</v>
      </c>
      <c r="S24" s="139" t="str">
        <f aca="true" t="shared" si="7" ref="S24:S43">IF(N24="F",I24*P24*ROUND(M24/60,2),"--")</f>
        <v>--</v>
      </c>
      <c r="T24" s="140" t="str">
        <f aca="true" t="shared" si="8" ref="T24:T43">IF(N24="RF",I24*P24*ROUND(M24/60,2),"--")</f>
        <v>--</v>
      </c>
      <c r="U24" s="104" t="s">
        <v>42</v>
      </c>
      <c r="V24" s="147">
        <f aca="true" t="shared" si="9" ref="V24:V43">IF(F24="","",SUM(Q24:T24)*IF(U24="SI",1,2))</f>
        <v>12359.033600000002</v>
      </c>
      <c r="W24" s="4"/>
    </row>
    <row r="25" spans="2:23" s="3" customFormat="1" ht="16.5" customHeight="1">
      <c r="B25" s="33"/>
      <c r="C25" s="107">
        <v>47</v>
      </c>
      <c r="D25" s="107">
        <v>211156</v>
      </c>
      <c r="E25" s="107">
        <v>95</v>
      </c>
      <c r="F25" s="142" t="s">
        <v>57</v>
      </c>
      <c r="G25" s="142" t="s">
        <v>58</v>
      </c>
      <c r="H25" s="143">
        <v>132</v>
      </c>
      <c r="I25" s="79">
        <f t="shared" si="0"/>
        <v>51.126</v>
      </c>
      <c r="J25" s="144">
        <v>40076.751388888886</v>
      </c>
      <c r="K25" s="85">
        <v>40076.90833333333</v>
      </c>
      <c r="L25" s="145">
        <f t="shared" si="1"/>
        <v>3.766666666720994</v>
      </c>
      <c r="M25" s="146">
        <f t="shared" si="2"/>
        <v>226</v>
      </c>
      <c r="N25" s="103" t="s">
        <v>50</v>
      </c>
      <c r="O25" s="104" t="s">
        <v>42</v>
      </c>
      <c r="P25" s="161">
        <f t="shared" si="4"/>
        <v>40</v>
      </c>
      <c r="Q25" s="168" t="str">
        <f t="shared" si="5"/>
        <v>--</v>
      </c>
      <c r="R25" s="99" t="str">
        <f t="shared" si="6"/>
        <v>--</v>
      </c>
      <c r="S25" s="139">
        <f t="shared" si="7"/>
        <v>7709.8008</v>
      </c>
      <c r="T25" s="140" t="str">
        <f t="shared" si="8"/>
        <v>--</v>
      </c>
      <c r="U25" s="104" t="s">
        <v>42</v>
      </c>
      <c r="V25" s="147">
        <f t="shared" si="9"/>
        <v>7709.8008</v>
      </c>
      <c r="W25" s="4"/>
    </row>
    <row r="26" spans="2:23" s="3" customFormat="1" ht="16.5" customHeight="1">
      <c r="B26" s="33"/>
      <c r="C26" s="107">
        <v>48</v>
      </c>
      <c r="D26" s="107">
        <v>211330</v>
      </c>
      <c r="E26" s="87">
        <v>2641</v>
      </c>
      <c r="F26" s="142" t="s">
        <v>68</v>
      </c>
      <c r="G26" s="142" t="s">
        <v>69</v>
      </c>
      <c r="H26" s="143">
        <v>500</v>
      </c>
      <c r="I26" s="79">
        <f t="shared" si="0"/>
        <v>63.904</v>
      </c>
      <c r="J26" s="144">
        <v>40078.38958333333</v>
      </c>
      <c r="K26" s="85">
        <v>40078.56319444445</v>
      </c>
      <c r="L26" s="145">
        <f t="shared" si="1"/>
        <v>4.1666666668024845</v>
      </c>
      <c r="M26" s="146">
        <f t="shared" si="2"/>
        <v>250</v>
      </c>
      <c r="N26" s="103" t="s">
        <v>51</v>
      </c>
      <c r="O26" s="104" t="str">
        <f t="shared" si="3"/>
        <v>--</v>
      </c>
      <c r="P26" s="161">
        <f t="shared" si="4"/>
        <v>200</v>
      </c>
      <c r="Q26" s="168">
        <f t="shared" si="5"/>
        <v>5329.5936</v>
      </c>
      <c r="R26" s="99" t="str">
        <f t="shared" si="6"/>
        <v>--</v>
      </c>
      <c r="S26" s="139" t="str">
        <f t="shared" si="7"/>
        <v>--</v>
      </c>
      <c r="T26" s="140" t="str">
        <f t="shared" si="8"/>
        <v>--</v>
      </c>
      <c r="U26" s="104" t="s">
        <v>42</v>
      </c>
      <c r="V26" s="147">
        <f t="shared" si="9"/>
        <v>5329.5936</v>
      </c>
      <c r="W26" s="4"/>
    </row>
    <row r="27" spans="2:23" s="192" customFormat="1" ht="16.5" customHeight="1">
      <c r="B27" s="177"/>
      <c r="C27" s="178">
        <v>49</v>
      </c>
      <c r="D27" s="178">
        <v>211331</v>
      </c>
      <c r="E27" s="178">
        <v>4782</v>
      </c>
      <c r="F27" s="179" t="s">
        <v>78</v>
      </c>
      <c r="G27" s="179" t="s">
        <v>81</v>
      </c>
      <c r="H27" s="180">
        <v>500</v>
      </c>
      <c r="I27" s="181">
        <f t="shared" si="0"/>
        <v>63.904</v>
      </c>
      <c r="J27" s="182">
        <v>40078.407638888886</v>
      </c>
      <c r="K27" s="174">
        <v>40078.455555555556</v>
      </c>
      <c r="L27" s="183">
        <f t="shared" si="1"/>
        <v>1.1500000000814907</v>
      </c>
      <c r="M27" s="184">
        <f t="shared" si="2"/>
        <v>69</v>
      </c>
      <c r="N27" s="185" t="s">
        <v>51</v>
      </c>
      <c r="O27" s="175" t="str">
        <f t="shared" si="3"/>
        <v>--</v>
      </c>
      <c r="P27" s="176">
        <f t="shared" si="4"/>
        <v>200</v>
      </c>
      <c r="Q27" s="186">
        <f t="shared" si="5"/>
        <v>1469.7920000000001</v>
      </c>
      <c r="R27" s="187" t="str">
        <f t="shared" si="6"/>
        <v>--</v>
      </c>
      <c r="S27" s="188" t="str">
        <f t="shared" si="7"/>
        <v>--</v>
      </c>
      <c r="T27" s="189" t="str">
        <f t="shared" si="8"/>
        <v>--</v>
      </c>
      <c r="U27" s="175" t="s">
        <v>42</v>
      </c>
      <c r="V27" s="190">
        <v>0</v>
      </c>
      <c r="W27" s="191"/>
    </row>
    <row r="28" spans="2:23" s="192" customFormat="1" ht="15.75" customHeight="1">
      <c r="B28" s="177"/>
      <c r="C28" s="178">
        <v>50</v>
      </c>
      <c r="D28" s="178">
        <v>211332</v>
      </c>
      <c r="E28" s="173">
        <v>2730</v>
      </c>
      <c r="F28" s="179" t="s">
        <v>63</v>
      </c>
      <c r="G28" s="179" t="s">
        <v>70</v>
      </c>
      <c r="H28" s="180">
        <v>220</v>
      </c>
      <c r="I28" s="181">
        <f t="shared" si="0"/>
        <v>57.511</v>
      </c>
      <c r="J28" s="182">
        <v>40079.175</v>
      </c>
      <c r="K28" s="174">
        <v>40079.68472222222</v>
      </c>
      <c r="L28" s="183">
        <f t="shared" si="1"/>
        <v>12.233333333220799</v>
      </c>
      <c r="M28" s="184">
        <f t="shared" si="2"/>
        <v>734</v>
      </c>
      <c r="N28" s="185" t="s">
        <v>51</v>
      </c>
      <c r="O28" s="175" t="str">
        <f t="shared" si="3"/>
        <v>--</v>
      </c>
      <c r="P28" s="176">
        <f t="shared" si="4"/>
        <v>100</v>
      </c>
      <c r="Q28" s="186">
        <f t="shared" si="5"/>
        <v>7033.595300000001</v>
      </c>
      <c r="R28" s="187" t="str">
        <f t="shared" si="6"/>
        <v>--</v>
      </c>
      <c r="S28" s="188" t="str">
        <f t="shared" si="7"/>
        <v>--</v>
      </c>
      <c r="T28" s="189" t="str">
        <f t="shared" si="8"/>
        <v>--</v>
      </c>
      <c r="U28" s="175" t="s">
        <v>42</v>
      </c>
      <c r="V28" s="190">
        <v>0</v>
      </c>
      <c r="W28" s="191"/>
    </row>
    <row r="29" spans="2:23" s="3" customFormat="1" ht="16.5" customHeight="1">
      <c r="B29" s="33"/>
      <c r="C29" s="107">
        <v>51</v>
      </c>
      <c r="D29" s="107">
        <v>211341</v>
      </c>
      <c r="E29" s="107">
        <v>1695</v>
      </c>
      <c r="F29" s="142" t="s">
        <v>71</v>
      </c>
      <c r="G29" s="142" t="s">
        <v>72</v>
      </c>
      <c r="H29" s="143">
        <v>220</v>
      </c>
      <c r="I29" s="79">
        <f t="shared" si="0"/>
        <v>57.511</v>
      </c>
      <c r="J29" s="144">
        <v>40080.38680555556</v>
      </c>
      <c r="K29" s="85">
        <v>40080.44652777778</v>
      </c>
      <c r="L29" s="145">
        <f t="shared" si="1"/>
        <v>1.4333333332906477</v>
      </c>
      <c r="M29" s="146">
        <f t="shared" si="2"/>
        <v>86</v>
      </c>
      <c r="N29" s="103" t="s">
        <v>51</v>
      </c>
      <c r="O29" s="104" t="str">
        <f t="shared" si="3"/>
        <v>--</v>
      </c>
      <c r="P29" s="161">
        <f t="shared" si="4"/>
        <v>100</v>
      </c>
      <c r="Q29" s="168">
        <f t="shared" si="5"/>
        <v>822.4073000000001</v>
      </c>
      <c r="R29" s="99" t="str">
        <f t="shared" si="6"/>
        <v>--</v>
      </c>
      <c r="S29" s="139" t="str">
        <f t="shared" si="7"/>
        <v>--</v>
      </c>
      <c r="T29" s="140" t="str">
        <f t="shared" si="8"/>
        <v>--</v>
      </c>
      <c r="U29" s="104" t="s">
        <v>42</v>
      </c>
      <c r="V29" s="147">
        <f t="shared" si="9"/>
        <v>822.4073000000001</v>
      </c>
      <c r="W29" s="4"/>
    </row>
    <row r="30" spans="2:23" s="192" customFormat="1" ht="16.5" customHeight="1">
      <c r="B30" s="177"/>
      <c r="C30" s="178">
        <v>52</v>
      </c>
      <c r="D30" s="178">
        <v>211347</v>
      </c>
      <c r="E30" s="178">
        <v>101</v>
      </c>
      <c r="F30" s="179" t="s">
        <v>83</v>
      </c>
      <c r="G30" s="179" t="s">
        <v>84</v>
      </c>
      <c r="H30" s="180">
        <v>500</v>
      </c>
      <c r="I30" s="181">
        <f t="shared" si="0"/>
        <v>63.904</v>
      </c>
      <c r="J30" s="182">
        <v>40081.53402777778</v>
      </c>
      <c r="K30" s="174">
        <v>40081.7</v>
      </c>
      <c r="L30" s="183">
        <f t="shared" si="1"/>
        <v>3.9833333332207985</v>
      </c>
      <c r="M30" s="184">
        <f t="shared" si="2"/>
        <v>239</v>
      </c>
      <c r="N30" s="185" t="s">
        <v>50</v>
      </c>
      <c r="O30" s="175" t="str">
        <f t="shared" si="3"/>
        <v>NO</v>
      </c>
      <c r="P30" s="176">
        <f t="shared" si="4"/>
        <v>200</v>
      </c>
      <c r="Q30" s="186" t="str">
        <f t="shared" si="5"/>
        <v>--</v>
      </c>
      <c r="R30" s="187">
        <f t="shared" si="6"/>
        <v>12780.800000000001</v>
      </c>
      <c r="S30" s="188">
        <f t="shared" si="7"/>
        <v>50867.584</v>
      </c>
      <c r="T30" s="189" t="str">
        <f t="shared" si="8"/>
        <v>--</v>
      </c>
      <c r="U30" s="175" t="s">
        <v>42</v>
      </c>
      <c r="V30" s="190">
        <v>0</v>
      </c>
      <c r="W30" s="191"/>
    </row>
    <row r="31" spans="2:23" s="3" customFormat="1" ht="16.5" customHeight="1">
      <c r="B31" s="33"/>
      <c r="C31" s="107">
        <v>53</v>
      </c>
      <c r="D31" s="107">
        <v>211348</v>
      </c>
      <c r="E31" s="107">
        <v>85</v>
      </c>
      <c r="F31" s="142" t="s">
        <v>59</v>
      </c>
      <c r="G31" s="142" t="s">
        <v>73</v>
      </c>
      <c r="H31" s="143">
        <v>500</v>
      </c>
      <c r="I31" s="79">
        <f t="shared" si="0"/>
        <v>63.904</v>
      </c>
      <c r="J31" s="144">
        <v>40082.32777777778</v>
      </c>
      <c r="K31" s="85">
        <v>40082.739583333336</v>
      </c>
      <c r="L31" s="145">
        <f t="shared" si="1"/>
        <v>9.883333333418705</v>
      </c>
      <c r="M31" s="146">
        <f t="shared" si="2"/>
        <v>593</v>
      </c>
      <c r="N31" s="103" t="s">
        <v>51</v>
      </c>
      <c r="O31" s="104" t="str">
        <f t="shared" si="3"/>
        <v>--</v>
      </c>
      <c r="P31" s="161">
        <f t="shared" si="4"/>
        <v>200</v>
      </c>
      <c r="Q31" s="168">
        <f t="shared" si="5"/>
        <v>12627.430400000003</v>
      </c>
      <c r="R31" s="99" t="str">
        <f t="shared" si="6"/>
        <v>--</v>
      </c>
      <c r="S31" s="139" t="str">
        <f t="shared" si="7"/>
        <v>--</v>
      </c>
      <c r="T31" s="140" t="str">
        <f t="shared" si="8"/>
        <v>--</v>
      </c>
      <c r="U31" s="104" t="s">
        <v>42</v>
      </c>
      <c r="V31" s="147">
        <f t="shared" si="9"/>
        <v>12627.430400000003</v>
      </c>
      <c r="W31" s="4"/>
    </row>
    <row r="32" spans="2:23" s="3" customFormat="1" ht="16.5" customHeight="1">
      <c r="B32" s="33"/>
      <c r="C32" s="107">
        <v>54</v>
      </c>
      <c r="D32" s="107">
        <v>211349</v>
      </c>
      <c r="E32" s="87">
        <v>106</v>
      </c>
      <c r="F32" s="142" t="s">
        <v>74</v>
      </c>
      <c r="G32" s="142" t="s">
        <v>75</v>
      </c>
      <c r="H32" s="143">
        <v>132</v>
      </c>
      <c r="I32" s="79">
        <f t="shared" si="0"/>
        <v>51.126</v>
      </c>
      <c r="J32" s="144">
        <v>40082.34722222222</v>
      </c>
      <c r="K32" s="85">
        <v>40082.71041666667</v>
      </c>
      <c r="L32" s="145">
        <f t="shared" si="1"/>
        <v>8.716666666790843</v>
      </c>
      <c r="M32" s="146">
        <f t="shared" si="2"/>
        <v>523</v>
      </c>
      <c r="N32" s="103" t="s">
        <v>51</v>
      </c>
      <c r="O32" s="104" t="str">
        <f t="shared" si="3"/>
        <v>--</v>
      </c>
      <c r="P32" s="161">
        <f t="shared" si="4"/>
        <v>40</v>
      </c>
      <c r="Q32" s="168">
        <f t="shared" si="5"/>
        <v>1783.2748800000002</v>
      </c>
      <c r="R32" s="99" t="str">
        <f t="shared" si="6"/>
        <v>--</v>
      </c>
      <c r="S32" s="139" t="str">
        <f t="shared" si="7"/>
        <v>--</v>
      </c>
      <c r="T32" s="140" t="str">
        <f t="shared" si="8"/>
        <v>--</v>
      </c>
      <c r="U32" s="104" t="s">
        <v>42</v>
      </c>
      <c r="V32" s="147">
        <f t="shared" si="9"/>
        <v>1783.2748800000002</v>
      </c>
      <c r="W32" s="4"/>
    </row>
    <row r="33" spans="2:23" s="192" customFormat="1" ht="16.5" customHeight="1">
      <c r="B33" s="177"/>
      <c r="C33" s="178">
        <v>55</v>
      </c>
      <c r="D33" s="178">
        <v>211351</v>
      </c>
      <c r="E33" s="178">
        <v>149</v>
      </c>
      <c r="F33" s="179" t="s">
        <v>74</v>
      </c>
      <c r="G33" s="179" t="s">
        <v>76</v>
      </c>
      <c r="H33" s="180">
        <v>132</v>
      </c>
      <c r="I33" s="181">
        <f t="shared" si="0"/>
        <v>51.126</v>
      </c>
      <c r="J33" s="182">
        <v>40083.33125</v>
      </c>
      <c r="K33" s="174">
        <v>40083.70625</v>
      </c>
      <c r="L33" s="183">
        <f t="shared" si="1"/>
        <v>9</v>
      </c>
      <c r="M33" s="184">
        <f t="shared" si="2"/>
        <v>540</v>
      </c>
      <c r="N33" s="185" t="s">
        <v>51</v>
      </c>
      <c r="O33" s="175" t="str">
        <f t="shared" si="3"/>
        <v>--</v>
      </c>
      <c r="P33" s="176">
        <f t="shared" si="4"/>
        <v>40</v>
      </c>
      <c r="Q33" s="186">
        <f t="shared" si="5"/>
        <v>1840.536</v>
      </c>
      <c r="R33" s="187" t="str">
        <f t="shared" si="6"/>
        <v>--</v>
      </c>
      <c r="S33" s="188" t="str">
        <f t="shared" si="7"/>
        <v>--</v>
      </c>
      <c r="T33" s="189" t="str">
        <f t="shared" si="8"/>
        <v>--</v>
      </c>
      <c r="U33" s="175" t="s">
        <v>42</v>
      </c>
      <c r="V33" s="190">
        <v>0</v>
      </c>
      <c r="W33" s="191"/>
    </row>
    <row r="34" spans="2:23" s="3" customFormat="1" ht="16.5" customHeight="1">
      <c r="B34" s="33"/>
      <c r="C34" s="107"/>
      <c r="D34" s="107"/>
      <c r="E34" s="87"/>
      <c r="F34" s="142"/>
      <c r="G34" s="142"/>
      <c r="H34" s="143"/>
      <c r="I34" s="79">
        <f t="shared" si="0"/>
        <v>51.126</v>
      </c>
      <c r="J34" s="144"/>
      <c r="K34" s="85"/>
      <c r="L34" s="145">
        <f t="shared" si="1"/>
      </c>
      <c r="M34" s="146">
        <f t="shared" si="2"/>
      </c>
      <c r="N34" s="103"/>
      <c r="O34" s="104">
        <f t="shared" si="3"/>
      </c>
      <c r="P34" s="161">
        <f t="shared" si="4"/>
        <v>40</v>
      </c>
      <c r="Q34" s="168" t="str">
        <f t="shared" si="5"/>
        <v>--</v>
      </c>
      <c r="R34" s="99" t="str">
        <f t="shared" si="6"/>
        <v>--</v>
      </c>
      <c r="S34" s="139" t="str">
        <f t="shared" si="7"/>
        <v>--</v>
      </c>
      <c r="T34" s="140" t="str">
        <f t="shared" si="8"/>
        <v>--</v>
      </c>
      <c r="U34" s="104">
        <f aca="true" t="shared" si="10" ref="U34:U43">IF(F34="","","SI")</f>
      </c>
      <c r="V34" s="147">
        <f t="shared" si="9"/>
      </c>
      <c r="W34" s="4"/>
    </row>
    <row r="35" spans="2:23" s="3" customFormat="1" ht="16.5" customHeight="1">
      <c r="B35" s="33"/>
      <c r="C35" s="107"/>
      <c r="D35" s="107"/>
      <c r="E35" s="107"/>
      <c r="F35" s="142"/>
      <c r="G35" s="142"/>
      <c r="H35" s="143"/>
      <c r="I35" s="79">
        <f t="shared" si="0"/>
        <v>51.126</v>
      </c>
      <c r="J35" s="144"/>
      <c r="K35" s="85"/>
      <c r="L35" s="145">
        <f t="shared" si="1"/>
      </c>
      <c r="M35" s="146">
        <f t="shared" si="2"/>
      </c>
      <c r="N35" s="103"/>
      <c r="O35" s="104">
        <f t="shared" si="3"/>
      </c>
      <c r="P35" s="161">
        <f t="shared" si="4"/>
        <v>40</v>
      </c>
      <c r="Q35" s="168" t="str">
        <f t="shared" si="5"/>
        <v>--</v>
      </c>
      <c r="R35" s="99" t="str">
        <f t="shared" si="6"/>
        <v>--</v>
      </c>
      <c r="S35" s="139" t="str">
        <f t="shared" si="7"/>
        <v>--</v>
      </c>
      <c r="T35" s="140" t="str">
        <f t="shared" si="8"/>
        <v>--</v>
      </c>
      <c r="U35" s="104">
        <f t="shared" si="10"/>
      </c>
      <c r="V35" s="147">
        <f t="shared" si="9"/>
      </c>
      <c r="W35" s="4"/>
    </row>
    <row r="36" spans="2:23" s="3" customFormat="1" ht="16.5" customHeight="1">
      <c r="B36" s="33"/>
      <c r="C36" s="107"/>
      <c r="D36" s="107"/>
      <c r="E36" s="87"/>
      <c r="F36" s="142"/>
      <c r="G36" s="142"/>
      <c r="H36" s="143"/>
      <c r="I36" s="79">
        <f t="shared" si="0"/>
        <v>51.126</v>
      </c>
      <c r="J36" s="144"/>
      <c r="K36" s="85"/>
      <c r="L36" s="145">
        <f t="shared" si="1"/>
      </c>
      <c r="M36" s="146">
        <f t="shared" si="2"/>
      </c>
      <c r="N36" s="103"/>
      <c r="O36" s="104">
        <f t="shared" si="3"/>
      </c>
      <c r="P36" s="161">
        <f t="shared" si="4"/>
        <v>40</v>
      </c>
      <c r="Q36" s="168" t="str">
        <f t="shared" si="5"/>
        <v>--</v>
      </c>
      <c r="R36" s="99" t="str">
        <f t="shared" si="6"/>
        <v>--</v>
      </c>
      <c r="S36" s="139" t="str">
        <f t="shared" si="7"/>
        <v>--</v>
      </c>
      <c r="T36" s="140" t="str">
        <f t="shared" si="8"/>
        <v>--</v>
      </c>
      <c r="U36" s="104">
        <f t="shared" si="10"/>
      </c>
      <c r="V36" s="147">
        <f t="shared" si="9"/>
      </c>
      <c r="W36" s="4"/>
    </row>
    <row r="37" spans="2:23" s="3" customFormat="1" ht="16.5" customHeight="1">
      <c r="B37" s="33"/>
      <c r="C37" s="107"/>
      <c r="D37" s="107"/>
      <c r="E37" s="107"/>
      <c r="F37" s="142"/>
      <c r="G37" s="142"/>
      <c r="H37" s="143"/>
      <c r="I37" s="79">
        <f t="shared" si="0"/>
        <v>51.126</v>
      </c>
      <c r="J37" s="144"/>
      <c r="K37" s="85"/>
      <c r="L37" s="145">
        <f t="shared" si="1"/>
      </c>
      <c r="M37" s="146">
        <f t="shared" si="2"/>
      </c>
      <c r="N37" s="103"/>
      <c r="O37" s="104">
        <f t="shared" si="3"/>
      </c>
      <c r="P37" s="161">
        <f t="shared" si="4"/>
        <v>40</v>
      </c>
      <c r="Q37" s="168" t="str">
        <f t="shared" si="5"/>
        <v>--</v>
      </c>
      <c r="R37" s="99" t="str">
        <f t="shared" si="6"/>
        <v>--</v>
      </c>
      <c r="S37" s="139" t="str">
        <f t="shared" si="7"/>
        <v>--</v>
      </c>
      <c r="T37" s="140" t="str">
        <f t="shared" si="8"/>
        <v>--</v>
      </c>
      <c r="U37" s="104">
        <f t="shared" si="10"/>
      </c>
      <c r="V37" s="147">
        <f t="shared" si="9"/>
      </c>
      <c r="W37" s="4"/>
    </row>
    <row r="38" spans="2:23" s="3" customFormat="1" ht="16.5" customHeight="1">
      <c r="B38" s="33"/>
      <c r="C38" s="107"/>
      <c r="D38" s="107"/>
      <c r="E38" s="87"/>
      <c r="F38" s="142"/>
      <c r="G38" s="142"/>
      <c r="H38" s="143"/>
      <c r="I38" s="79">
        <f t="shared" si="0"/>
        <v>51.126</v>
      </c>
      <c r="J38" s="144"/>
      <c r="K38" s="85"/>
      <c r="L38" s="145">
        <f t="shared" si="1"/>
      </c>
      <c r="M38" s="146">
        <f t="shared" si="2"/>
      </c>
      <c r="N38" s="103"/>
      <c r="O38" s="104">
        <f t="shared" si="3"/>
      </c>
      <c r="P38" s="161">
        <f t="shared" si="4"/>
        <v>40</v>
      </c>
      <c r="Q38" s="168" t="str">
        <f t="shared" si="5"/>
        <v>--</v>
      </c>
      <c r="R38" s="99" t="str">
        <f t="shared" si="6"/>
        <v>--</v>
      </c>
      <c r="S38" s="139" t="str">
        <f t="shared" si="7"/>
        <v>--</v>
      </c>
      <c r="T38" s="140" t="str">
        <f t="shared" si="8"/>
        <v>--</v>
      </c>
      <c r="U38" s="104">
        <f t="shared" si="10"/>
      </c>
      <c r="V38" s="147">
        <f t="shared" si="9"/>
      </c>
      <c r="W38" s="4"/>
    </row>
    <row r="39" spans="2:23" s="3" customFormat="1" ht="16.5" customHeight="1">
      <c r="B39" s="33"/>
      <c r="C39" s="107"/>
      <c r="D39" s="107"/>
      <c r="E39" s="107"/>
      <c r="F39" s="142"/>
      <c r="G39" s="142"/>
      <c r="H39" s="143"/>
      <c r="I39" s="79">
        <f t="shared" si="0"/>
        <v>51.126</v>
      </c>
      <c r="J39" s="144"/>
      <c r="K39" s="85"/>
      <c r="L39" s="145">
        <f t="shared" si="1"/>
      </c>
      <c r="M39" s="146">
        <f t="shared" si="2"/>
      </c>
      <c r="N39" s="103"/>
      <c r="O39" s="104">
        <f t="shared" si="3"/>
      </c>
      <c r="P39" s="161">
        <f t="shared" si="4"/>
        <v>40</v>
      </c>
      <c r="Q39" s="168" t="str">
        <f t="shared" si="5"/>
        <v>--</v>
      </c>
      <c r="R39" s="99" t="str">
        <f t="shared" si="6"/>
        <v>--</v>
      </c>
      <c r="S39" s="139" t="str">
        <f t="shared" si="7"/>
        <v>--</v>
      </c>
      <c r="T39" s="140" t="str">
        <f t="shared" si="8"/>
        <v>--</v>
      </c>
      <c r="U39" s="104">
        <f t="shared" si="10"/>
      </c>
      <c r="V39" s="147">
        <f t="shared" si="9"/>
      </c>
      <c r="W39" s="4"/>
    </row>
    <row r="40" spans="2:23" s="3" customFormat="1" ht="16.5" customHeight="1">
      <c r="B40" s="33"/>
      <c r="C40" s="107"/>
      <c r="D40" s="107"/>
      <c r="E40" s="87"/>
      <c r="F40" s="142"/>
      <c r="G40" s="142"/>
      <c r="H40" s="143"/>
      <c r="I40" s="79">
        <f t="shared" si="0"/>
        <v>51.126</v>
      </c>
      <c r="J40" s="144"/>
      <c r="K40" s="85"/>
      <c r="L40" s="145">
        <f t="shared" si="1"/>
      </c>
      <c r="M40" s="146">
        <f t="shared" si="2"/>
      </c>
      <c r="N40" s="103"/>
      <c r="O40" s="104">
        <f t="shared" si="3"/>
      </c>
      <c r="P40" s="161">
        <f t="shared" si="4"/>
        <v>40</v>
      </c>
      <c r="Q40" s="168" t="str">
        <f t="shared" si="5"/>
        <v>--</v>
      </c>
      <c r="R40" s="99" t="str">
        <f t="shared" si="6"/>
        <v>--</v>
      </c>
      <c r="S40" s="139" t="str">
        <f t="shared" si="7"/>
        <v>--</v>
      </c>
      <c r="T40" s="140" t="str">
        <f t="shared" si="8"/>
        <v>--</v>
      </c>
      <c r="U40" s="104">
        <f t="shared" si="10"/>
      </c>
      <c r="V40" s="147">
        <f t="shared" si="9"/>
      </c>
      <c r="W40" s="4"/>
    </row>
    <row r="41" spans="2:23" s="3" customFormat="1" ht="16.5" customHeight="1">
      <c r="B41" s="33"/>
      <c r="C41" s="107"/>
      <c r="D41" s="107"/>
      <c r="E41" s="107"/>
      <c r="F41" s="142"/>
      <c r="G41" s="142"/>
      <c r="H41" s="143"/>
      <c r="I41" s="79">
        <f t="shared" si="0"/>
        <v>51.126</v>
      </c>
      <c r="J41" s="144"/>
      <c r="K41" s="85"/>
      <c r="L41" s="145">
        <f t="shared" si="1"/>
      </c>
      <c r="M41" s="146">
        <f t="shared" si="2"/>
      </c>
      <c r="N41" s="103"/>
      <c r="O41" s="104">
        <f t="shared" si="3"/>
      </c>
      <c r="P41" s="161">
        <f t="shared" si="4"/>
        <v>40</v>
      </c>
      <c r="Q41" s="168" t="str">
        <f t="shared" si="5"/>
        <v>--</v>
      </c>
      <c r="R41" s="99" t="str">
        <f t="shared" si="6"/>
        <v>--</v>
      </c>
      <c r="S41" s="139" t="str">
        <f t="shared" si="7"/>
        <v>--</v>
      </c>
      <c r="T41" s="140" t="str">
        <f t="shared" si="8"/>
        <v>--</v>
      </c>
      <c r="U41" s="104">
        <f t="shared" si="10"/>
      </c>
      <c r="V41" s="147">
        <f t="shared" si="9"/>
      </c>
      <c r="W41" s="4"/>
    </row>
    <row r="42" spans="2:23" s="3" customFormat="1" ht="16.5" customHeight="1">
      <c r="B42" s="33"/>
      <c r="C42" s="107"/>
      <c r="D42" s="107"/>
      <c r="E42" s="87"/>
      <c r="F42" s="142"/>
      <c r="G42" s="142"/>
      <c r="H42" s="143"/>
      <c r="I42" s="79">
        <f t="shared" si="0"/>
        <v>51.126</v>
      </c>
      <c r="J42" s="144"/>
      <c r="K42" s="85"/>
      <c r="L42" s="145">
        <f t="shared" si="1"/>
      </c>
      <c r="M42" s="146">
        <f t="shared" si="2"/>
      </c>
      <c r="N42" s="103"/>
      <c r="O42" s="104">
        <f t="shared" si="3"/>
      </c>
      <c r="P42" s="161">
        <f t="shared" si="4"/>
        <v>40</v>
      </c>
      <c r="Q42" s="168" t="str">
        <f t="shared" si="5"/>
        <v>--</v>
      </c>
      <c r="R42" s="99" t="str">
        <f t="shared" si="6"/>
        <v>--</v>
      </c>
      <c r="S42" s="139" t="str">
        <f t="shared" si="7"/>
        <v>--</v>
      </c>
      <c r="T42" s="140" t="str">
        <f t="shared" si="8"/>
        <v>--</v>
      </c>
      <c r="U42" s="104">
        <f t="shared" si="10"/>
      </c>
      <c r="V42" s="147">
        <f t="shared" si="9"/>
      </c>
      <c r="W42" s="4"/>
    </row>
    <row r="43" spans="2:23" s="3" customFormat="1" ht="16.5" customHeight="1">
      <c r="B43" s="33"/>
      <c r="C43" s="107"/>
      <c r="D43" s="107"/>
      <c r="E43" s="107"/>
      <c r="F43" s="142"/>
      <c r="G43" s="142"/>
      <c r="H43" s="143"/>
      <c r="I43" s="79">
        <f t="shared" si="0"/>
        <v>51.126</v>
      </c>
      <c r="J43" s="144"/>
      <c r="K43" s="85"/>
      <c r="L43" s="145">
        <f t="shared" si="1"/>
      </c>
      <c r="M43" s="146">
        <f t="shared" si="2"/>
      </c>
      <c r="N43" s="103"/>
      <c r="O43" s="104">
        <f t="shared" si="3"/>
      </c>
      <c r="P43" s="161">
        <f t="shared" si="4"/>
        <v>40</v>
      </c>
      <c r="Q43" s="168" t="str">
        <f t="shared" si="5"/>
        <v>--</v>
      </c>
      <c r="R43" s="99" t="str">
        <f t="shared" si="6"/>
        <v>--</v>
      </c>
      <c r="S43" s="139" t="str">
        <f t="shared" si="7"/>
        <v>--</v>
      </c>
      <c r="T43" s="140" t="str">
        <f t="shared" si="8"/>
        <v>--</v>
      </c>
      <c r="U43" s="104">
        <f t="shared" si="10"/>
      </c>
      <c r="V43" s="147">
        <f t="shared" si="9"/>
      </c>
      <c r="W43" s="4"/>
    </row>
    <row r="44" spans="2:23" s="3" customFormat="1" ht="16.5" customHeight="1" thickBot="1">
      <c r="B44" s="33"/>
      <c r="C44" s="105"/>
      <c r="D44" s="105"/>
      <c r="E44" s="105"/>
      <c r="F44" s="105"/>
      <c r="G44" s="105"/>
      <c r="H44" s="105"/>
      <c r="I44" s="80"/>
      <c r="J44" s="148"/>
      <c r="K44" s="148"/>
      <c r="L44" s="149"/>
      <c r="M44" s="149"/>
      <c r="N44" s="148"/>
      <c r="O44" s="86"/>
      <c r="P44" s="150"/>
      <c r="Q44" s="151"/>
      <c r="R44" s="152"/>
      <c r="S44" s="153"/>
      <c r="T44" s="88"/>
      <c r="U44" s="86"/>
      <c r="V44" s="154"/>
      <c r="W44" s="4"/>
    </row>
    <row r="45" spans="2:23" s="3" customFormat="1" ht="16.5" customHeight="1" thickBot="1" thickTop="1">
      <c r="B45" s="33"/>
      <c r="C45" s="76" t="s">
        <v>19</v>
      </c>
      <c r="D45" s="170" t="s">
        <v>77</v>
      </c>
      <c r="E45" s="76"/>
      <c r="F45" s="77"/>
      <c r="G45"/>
      <c r="H45" s="2"/>
      <c r="I45" s="2"/>
      <c r="J45" s="2"/>
      <c r="K45" s="2"/>
      <c r="L45" s="2"/>
      <c r="M45" s="2"/>
      <c r="N45" s="2"/>
      <c r="O45" s="2"/>
      <c r="P45" s="2"/>
      <c r="Q45" s="155">
        <f>SUM(Q22:Q44)</f>
        <v>43265.663080000006</v>
      </c>
      <c r="R45" s="156">
        <f>SUM(R22:R44)</f>
        <v>12780.800000000001</v>
      </c>
      <c r="S45" s="157">
        <f>SUM(S22:S44)</f>
        <v>58577.3848</v>
      </c>
      <c r="T45" s="158">
        <f>SUM(T22:T44)</f>
        <v>0</v>
      </c>
      <c r="U45" s="159"/>
      <c r="V45" s="66">
        <f>ROUND(SUM(V22:V44),2)</f>
        <v>92813.15</v>
      </c>
      <c r="W45" s="4"/>
    </row>
    <row r="46" spans="2:23" s="3" customFormat="1" ht="16.5" customHeight="1" thickBot="1" thickTop="1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5"/>
    </row>
    <row r="47" spans="23:25" ht="16.5" customHeight="1" thickTop="1">
      <c r="W47" s="96"/>
      <c r="X47" s="96"/>
      <c r="Y47" s="96"/>
    </row>
    <row r="48" spans="23:25" ht="16.5" customHeight="1">
      <c r="W48" s="96"/>
      <c r="X48" s="96"/>
      <c r="Y48" s="96"/>
    </row>
    <row r="49" spans="23:25" ht="16.5" customHeight="1">
      <c r="W49" s="96"/>
      <c r="X49" s="96"/>
      <c r="Y49" s="96"/>
    </row>
    <row r="50" spans="23:25" ht="16.5" customHeight="1">
      <c r="W50" s="96"/>
      <c r="X50" s="96"/>
      <c r="Y50" s="96"/>
    </row>
    <row r="51" spans="23:25" ht="16.5" customHeight="1">
      <c r="W51" s="96"/>
      <c r="X51" s="96"/>
      <c r="Y51" s="96"/>
    </row>
    <row r="52" spans="6:25" ht="16.5" customHeight="1"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6:25" ht="16.5" customHeight="1"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6:25" ht="16.5" customHeight="1"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6:25" ht="16.5" customHeight="1"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6:25" ht="16.5" customHeight="1"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6:25" ht="16.5" customHeight="1"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6:25" ht="16.5" customHeight="1"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6:25" ht="16.5" customHeight="1"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6:25" ht="16.5" customHeight="1"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6:25" ht="16.5" customHeight="1"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6:25" ht="16.5" customHeight="1"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</row>
    <row r="63" spans="6:25" ht="16.5" customHeight="1"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</row>
    <row r="64" spans="6:25" ht="16.5" customHeight="1"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6:25" ht="16.5" customHeight="1"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6:25" ht="16.5" customHeight="1"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spans="6:25" ht="16.5" customHeight="1"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spans="6:25" ht="16.5" customHeight="1"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spans="6:25" ht="16.5" customHeight="1"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6:25" ht="16.5" customHeight="1"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</row>
    <row r="71" spans="6:25" ht="16.5" customHeight="1"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</row>
    <row r="72" spans="6:25" ht="16.5" customHeight="1"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6:25" ht="16.5" customHeight="1"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6:25" ht="16.5" customHeight="1"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6:25" ht="16.5" customHeight="1"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6:25" ht="16.5" customHeight="1"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6:25" ht="16.5" customHeight="1"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6:25" ht="16.5" customHeight="1"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6:25" ht="16.5" customHeight="1"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6:25" ht="16.5" customHeight="1"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6:25" ht="16.5" customHeight="1"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6:25" ht="16.5" customHeight="1"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6:25" ht="16.5" customHeight="1"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6:25" ht="16.5" customHeight="1"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6:25" ht="16.5" customHeight="1"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6:25" ht="16.5" customHeight="1"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6:25" ht="16.5" customHeight="1"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spans="6:25" ht="16.5" customHeight="1"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6:25" ht="16.5" customHeight="1"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6:25" ht="16.5" customHeight="1"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6:25" ht="16.5" customHeight="1"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6:25" ht="16.5" customHeight="1"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6:25" ht="16.5" customHeight="1"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6:25" ht="16.5" customHeight="1"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6:25" ht="16.5" customHeight="1"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6:25" ht="16.5" customHeight="1"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6:25" ht="16.5" customHeight="1"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spans="6:25" ht="16.5" customHeight="1"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6:25" ht="16.5" customHeight="1"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6:25" ht="16.5" customHeight="1"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6:25" ht="16.5" customHeight="1"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spans="6:25" ht="16.5" customHeight="1"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6:25" ht="16.5" customHeight="1"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spans="6:25" ht="16.5" customHeight="1"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6:25" ht="16.5" customHeight="1"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6:25" ht="16.5" customHeight="1"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6:25" ht="16.5" customHeight="1"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6:25" ht="16.5" customHeight="1"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6:25" ht="16.5" customHeight="1"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6:25" ht="16.5" customHeight="1"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6:25" ht="16.5" customHeight="1"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6:25" ht="16.5" customHeight="1"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6:25" ht="16.5" customHeight="1"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6:25" ht="16.5" customHeight="1"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6:25" ht="16.5" customHeight="1"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6:25" ht="16.5" customHeight="1"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spans="6:25" ht="16.5" customHeight="1"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6:25" ht="16.5" customHeight="1"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6:25" ht="16.5" customHeight="1"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6:25" ht="16.5" customHeight="1"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6:25" ht="16.5" customHeight="1"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6:25" ht="16.5" customHeight="1"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6:25" ht="16.5" customHeight="1"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6:25" ht="16.5" customHeight="1"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6:25" ht="16.5" customHeight="1"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6:25" ht="16.5" customHeight="1"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6:25" ht="16.5" customHeight="1"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6:25" ht="16.5" customHeight="1"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6:25" ht="16.5" customHeight="1"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6:25" ht="16.5" customHeight="1"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6:25" ht="16.5" customHeight="1"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6:25" ht="16.5" customHeight="1"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6:25" ht="16.5" customHeight="1"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6:25" ht="16.5" customHeight="1"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spans="6:25" ht="16.5" customHeight="1"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6:25" ht="16.5" customHeight="1"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6:25" ht="16.5" customHeight="1"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6:25" ht="16.5" customHeight="1"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6:25" ht="16.5" customHeight="1"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6:25" ht="16.5" customHeight="1"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6:25" ht="16.5" customHeight="1"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6:25" ht="16.5" customHeight="1"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6:25" ht="16.5" customHeight="1"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6:25" ht="16.5" customHeight="1"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6:25" ht="16.5" customHeight="1"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6:25" ht="16.5" customHeight="1"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6:25" ht="16.5" customHeight="1"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6:25" ht="16.5" customHeight="1"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6:25" ht="16.5" customHeight="1"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6:25" ht="16.5" customHeight="1"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6:25" ht="16.5" customHeight="1"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6:25" ht="16.5" customHeight="1"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6:25" ht="16.5" customHeight="1"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6:25" ht="16.5" customHeight="1"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spans="6:25" ht="16.5" customHeight="1"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spans="6:25" ht="16.5" customHeight="1"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spans="6:25" ht="16.5" customHeight="1"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spans="6:25" ht="16.5" customHeight="1"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6:25" ht="16.5" customHeight="1"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2015-03-25T13:29:34Z</cp:lastPrinted>
  <dcterms:created xsi:type="dcterms:W3CDTF">1998-04-21T14:04:37Z</dcterms:created>
  <dcterms:modified xsi:type="dcterms:W3CDTF">2015-03-27T19:26:06Z</dcterms:modified>
  <cp:category/>
  <cp:version/>
  <cp:contentType/>
  <cp:contentStatus/>
</cp:coreProperties>
</file>