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<sst xmlns="http://schemas.openxmlformats.org/spreadsheetml/2006/main" count="85" uniqueCount="81">
  <si>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</si>
  <si>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</si>
  <si>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</si>
  <si>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</si>
  <si>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</si>
  <si>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</si>
  <si>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</si>
  <si>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</si>
  <si>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</si>
  <si>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</si>
  <si>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</si>
  <si>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</si>
  <si>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</si>
  <si>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</si>
  <si>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</si>
  <si>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</si>
  <si>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</si>
  <si>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</si>
  <si>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</si>
  <si>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</si>
  <si>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</si>
  <si>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</si>
  <si>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</si>
  <si>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</si>
  <si>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</si>
  <si>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</si>
  <si>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</si>
  <si>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</si>
  <si>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</si>
  <si>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</si>
  <si>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</si>
  <si>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</si>
  <si>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</si>
  <si>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</si>
  <si>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</si>
  <si>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</si>
  <si>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</si>
  <si>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</si>
  <si>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</si>
  <si>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</si>
  <si>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</si>
  <si>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</si>
  <si>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</si>
  <si>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</si>
  <si>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</si>
  <si>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</si>
  <si>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</si>
  <si>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</si>
  <si>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</si>
  <si>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</si>
  <si>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</si>
  <si>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</si>
  <si>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</si>
  <si>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</si>
  <si>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</si>
  <si>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</si>
  <si>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</si>
  <si>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</si>
  <si>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</si>
  <si>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</si>
  <si>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</si>
  <si>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</si>
  <si>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</si>
  <si>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</si>
  <si>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</si>
  <si>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</si>
  <si>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</si>
  <si>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</si>
  <si>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</si>
  <si>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</si>
  <si>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</si>
  <si>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</si>
  <si>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</si>
  <si>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</si>
  <si>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</si>
  <si>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</si>
  <si>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</si>
  <si>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</si>
  <si>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253/14</t>
  </si>
  <si>
    <t>Asociado al desempeño durante los doce meses anteriores a febrero de 2013</t>
  </si>
  <si>
    <t>ANEXO VII al Memorandum  D.T.E.E. N°       581    /  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</si>
</sst>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296538.93522147415</v>
      </c>
      <c r="K18" s="80">
        <f>J18*0.5</f>
        <v>148269.46761073708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34880.73125676762</v>
      </c>
      <c r="K19" s="80">
        <f>J19*0.5</f>
        <v>17440.36562838381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84694.01427754281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13059.42557142857</v>
      </c>
      <c r="K24" s="80">
        <f>J24*0.5</f>
        <v>6529.712785714285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19196.850144927535</v>
      </c>
      <c r="K26" s="80">
        <f>J26*0.5</f>
        <v>9598.425072463768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634215.25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630207.9275694398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-4007.322430560249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P27" sqref="P2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     581    /  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17360.8795000722</v>
      </c>
      <c r="H22" s="179">
        <v>15064.081499959793</v>
      </c>
      <c r="I22" s="180">
        <v>140101.6391650004</v>
      </c>
      <c r="J22" s="181"/>
      <c r="K22" s="182">
        <v>572959.1666667257</v>
      </c>
      <c r="L22" s="181"/>
      <c r="M22" s="182">
        <v>2528.38</v>
      </c>
      <c r="N22" s="181"/>
      <c r="O22" s="182">
        <v>1356430.280555427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5</v>
      </c>
      <c r="H25" s="126">
        <v>2</v>
      </c>
      <c r="I25" s="103">
        <v>37</v>
      </c>
      <c r="J25" s="140"/>
      <c r="K25" s="133">
        <v>24</v>
      </c>
      <c r="L25" s="140"/>
      <c r="M25" s="133">
        <v>25</v>
      </c>
      <c r="N25" s="140"/>
      <c r="O25" s="133">
        <v>28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0.9992992094910293</v>
      </c>
      <c r="H27" s="128">
        <f>1-H22/H23/H24</f>
        <v>0.9986470149434739</v>
      </c>
      <c r="I27" s="129">
        <f>1-I22/I23/I24</f>
        <v>0.9953655932181328</v>
      </c>
      <c r="J27" s="141"/>
      <c r="K27" s="104">
        <f>1-K22/K23/K24</f>
        <v>0.9943124958639395</v>
      </c>
      <c r="L27" s="141"/>
      <c r="M27" s="104">
        <f>1-M22/M23/M24</f>
        <v>0.9977273397332183</v>
      </c>
      <c r="N27" s="141"/>
      <c r="O27" s="104">
        <f>1-O22/O23/O24</f>
        <v>0.9805777812062952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0.15735641227380015</v>
      </c>
      <c r="I29" s="130">
        <f>+I25/I24*100</f>
        <v>1.0721529991306866</v>
      </c>
      <c r="J29" s="142"/>
      <c r="K29" s="105">
        <f>+K25/K24*100</f>
        <v>0.20869565217391303</v>
      </c>
      <c r="L29" s="142"/>
      <c r="M29" s="105">
        <f>+M25/M24</f>
        <v>0.1968503937007874</v>
      </c>
      <c r="N29" s="142"/>
      <c r="O29" s="105">
        <f>+O25/O24*100</f>
        <v>0.35120727500783944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0.9261314947854276</v>
      </c>
      <c r="H32" s="198">
        <f>+(H27-H19)/(1-H19)</f>
        <v>0.7921043244428159</v>
      </c>
      <c r="I32" s="198">
        <f>+(I27-I19)/(1-I19)</f>
        <v>-0.4414951110007041</v>
      </c>
      <c r="J32" s="198"/>
      <c r="K32" s="198">
        <f>+(K27-K19)/(1-K19)</f>
        <v>0.3452855835086393</v>
      </c>
      <c r="L32" s="198"/>
      <c r="M32" s="198">
        <f>+(M27-M19)/(1-M19)</f>
        <v>-1.2932999664801488</v>
      </c>
      <c r="N32" s="198"/>
      <c r="O32" s="199">
        <f>+(O27-O19)/(1-O19)</f>
        <v>-0.18046671085544883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0.9261314947854276</v>
      </c>
      <c r="H33" s="194">
        <f aca="true" t="shared" si="0" ref="H33:O33">IF(H32&gt;0,H32,0)</f>
        <v>0.7921043244428159</v>
      </c>
      <c r="I33" s="194">
        <f t="shared" si="0"/>
        <v>0</v>
      </c>
      <c r="J33" s="194"/>
      <c r="K33" s="194">
        <f t="shared" si="0"/>
        <v>0.3452855835086393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0.8582374664199999</v>
      </c>
      <c r="I34" s="194">
        <f>+(I20-I29)/I20</f>
        <v>-0.07215299913068662</v>
      </c>
      <c r="J34" s="194"/>
      <c r="K34" s="194">
        <f>+(K20-K29)/K20</f>
        <v>0.5826086956521739</v>
      </c>
      <c r="L34" s="194"/>
      <c r="M34" s="194">
        <f>+(M20-M29)/M20</f>
        <v>0.718785151856018</v>
      </c>
      <c r="N34" s="194"/>
      <c r="O34" s="201">
        <f>+(O20-O29)/O20</f>
        <v>0.49100394926400076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1.6264647242342805</v>
      </c>
      <c r="H35" s="194">
        <f aca="true" t="shared" si="1" ref="H35:O35">+H34+H33</f>
        <v>1.6503417908628157</v>
      </c>
      <c r="I35" s="194">
        <f t="shared" si="1"/>
        <v>-0.07215299913068662</v>
      </c>
      <c r="J35" s="194"/>
      <c r="K35" s="194">
        <f t="shared" si="1"/>
        <v>0.9278942791608131</v>
      </c>
      <c r="L35" s="194"/>
      <c r="M35" s="194">
        <f t="shared" si="1"/>
        <v>0.718785151856018</v>
      </c>
      <c r="N35" s="194"/>
      <c r="O35" s="201">
        <f t="shared" si="1"/>
        <v>0.49100394926400076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1.6264647242342805</v>
      </c>
      <c r="H36" s="194">
        <f aca="true" t="shared" si="2" ref="H36:O36">IF(H35&gt;0,H35,0)</f>
        <v>1.6503417908628157</v>
      </c>
      <c r="I36" s="194">
        <f t="shared" si="2"/>
        <v>0</v>
      </c>
      <c r="J36" s="194"/>
      <c r="K36" s="194">
        <f t="shared" si="2"/>
        <v>0.9278942791608131</v>
      </c>
      <c r="L36" s="194"/>
      <c r="M36" s="194">
        <f t="shared" si="2"/>
        <v>0.718785151856018</v>
      </c>
      <c r="N36" s="194"/>
      <c r="O36" s="201">
        <f t="shared" si="2"/>
        <v>0.49100394926400076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296538.93522147415</v>
      </c>
      <c r="H37" s="194">
        <f aca="true" t="shared" si="3" ref="H37:O37">+H36*H24*H18</f>
        <v>34880.73125676762</v>
      </c>
      <c r="I37" s="194">
        <f t="shared" si="3"/>
        <v>0</v>
      </c>
      <c r="J37" s="194"/>
      <c r="K37" s="194">
        <f t="shared" si="3"/>
        <v>84694.01427754281</v>
      </c>
      <c r="L37" s="194"/>
      <c r="M37" s="194">
        <f t="shared" si="3"/>
        <v>13059.42557142857</v>
      </c>
      <c r="N37" s="194"/>
      <c r="O37" s="201">
        <f t="shared" si="3"/>
        <v>19196.850144927535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296538.93522147415</v>
      </c>
      <c r="H38" s="205">
        <f aca="true" t="shared" si="4" ref="H38:O38">IF(H37&gt;0,H37,0)</f>
        <v>34880.73125676762</v>
      </c>
      <c r="I38" s="205">
        <f t="shared" si="4"/>
        <v>0</v>
      </c>
      <c r="J38" s="206"/>
      <c r="K38" s="205">
        <f t="shared" si="4"/>
        <v>84694.01427754281</v>
      </c>
      <c r="L38" s="206"/>
      <c r="M38" s="205">
        <f t="shared" si="4"/>
        <v>13059.42557142857</v>
      </c>
      <c r="N38" s="206"/>
      <c r="O38" s="207">
        <f t="shared" si="4"/>
        <v>19196.850144927535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296538.93522147415</v>
      </c>
      <c r="H41" s="108">
        <f>H38</f>
        <v>34880.73125676762</v>
      </c>
      <c r="I41" s="108">
        <f>I38</f>
        <v>0</v>
      </c>
      <c r="J41" s="143"/>
      <c r="K41" s="108">
        <f>K38</f>
        <v>84694.01427754281</v>
      </c>
      <c r="L41" s="143"/>
      <c r="M41" s="108">
        <f>M38</f>
        <v>13059.42557142857</v>
      </c>
      <c r="N41" s="143"/>
      <c r="O41" s="108">
        <f>O38</f>
        <v>19196.850144927535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2015-09-09T15:05:46Z</dcterms:modified>
  <cp:category/>
  <cp:version/>
  <cp:contentType/>
  <cp:contentStatus/>
</cp:coreProperties>
</file>