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NEA" sheetId="2" r:id="rId2"/>
    <sheet name="DPEC" sheetId="3" r:id="rId3"/>
  </sheets>
  <definedNames>
    <definedName name="_xlnm.Print_Area" localSheetId="2">'DPEC'!$A$1:$M$45</definedName>
    <definedName name="_xlnm.Print_Area" localSheetId="1">'NEA'!$A$1:$M$45</definedName>
    <definedName name="_xlnm.Print_Area" localSheetId="0">'TOTAL'!$A$1:$K$31</definedName>
  </definedNames>
  <calcPr fullCalcOnLoad="1"/>
</workbook>
</file>

<file path=xl/comments2.xml><?xml version="1.0" encoding="utf-8"?>
<comments xmlns="http://schemas.openxmlformats.org/spreadsheetml/2006/main">
  <authors>
    <author>jescandar</author>
  </authors>
  <commentList>
    <comment ref="G19" authorId="0">
      <text>
        <r>
          <rPr>
            <b/>
            <sz val="8"/>
            <rFont val="Tahoma"/>
            <family val="2"/>
          </rPr>
          <t>jescandar:</t>
        </r>
        <r>
          <rPr>
            <sz val="8"/>
            <rFont val="Tahoma"/>
            <family val="2"/>
          </rPr>
          <t xml:space="preserve">
Solo equipamiento de TRANSNEA y DPEC.</t>
        </r>
      </text>
    </comment>
    <comment ref="I19" authorId="0">
      <text>
        <r>
          <rPr>
            <b/>
            <sz val="8"/>
            <rFont val="Tahoma"/>
            <family val="2"/>
          </rPr>
          <t>jescandar:</t>
        </r>
        <r>
          <rPr>
            <sz val="8"/>
            <rFont val="Tahoma"/>
            <family val="2"/>
          </rPr>
          <t xml:space="preserve">
Solo equipamiento de TRANSNEA porque Dpec no tiene. </t>
        </r>
      </text>
    </comment>
    <comment ref="K19" authorId="0">
      <text>
        <r>
          <rPr>
            <b/>
            <sz val="8"/>
            <rFont val="Tahoma"/>
            <family val="2"/>
          </rPr>
          <t>jescandar:</t>
        </r>
        <r>
          <rPr>
            <sz val="8"/>
            <rFont val="Tahoma"/>
            <family val="2"/>
          </rPr>
          <t xml:space="preserve">
Solo equipamiento de TRANSNEA y DPEC.</t>
        </r>
      </text>
    </comment>
  </commentList>
</comments>
</file>

<file path=xl/sharedStrings.xml><?xml version="1.0" encoding="utf-8"?>
<sst xmlns="http://schemas.openxmlformats.org/spreadsheetml/2006/main" count="115" uniqueCount="63">
  <si>
    <t xml:space="preserve">ENTE NACIONAL REGULADOR </t>
  </si>
  <si>
    <t>DE LA ELECTRICIDAD</t>
  </si>
  <si>
    <t>1.-</t>
  </si>
  <si>
    <t>2.-</t>
  </si>
  <si>
    <t>Transformación</t>
  </si>
  <si>
    <t xml:space="preserve">TOTAL 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</si>
  <si>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</si>
  <si>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</si>
  <si>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</si>
  <si>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</si>
  <si>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</si>
  <si>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</si>
  <si>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</si>
  <si>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</si>
  <si>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</si>
  <si>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</si>
  <si>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</si>
  <si>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</si>
  <si>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</si>
  <si>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</si>
  <si>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</si>
  <si>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</si>
  <si>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</si>
  <si>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</si>
  <si>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</si>
  <si>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</si>
  <si>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</si>
  <si>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</si>
  <si>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</si>
  <si>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</si>
  <si>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</si>
  <si>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</si>
  <si>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</si>
  <si>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</si>
  <si>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</si>
  <si>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</si>
  <si>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</si>
  <si>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</si>
  <si>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</si>
  <si>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</si>
  <si>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</si>
  <si>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</si>
  <si>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TOTAL EQUIPOS</t>
  </si>
  <si>
    <t>Líneas</t>
  </si>
  <si>
    <t>1.- Equipamiento propio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</si>
  <si>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</si>
  <si>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t>EQUIPOS TRANSNEA S.A.</t>
  </si>
  <si>
    <t>EQUIPOS DPEC</t>
  </si>
  <si>
    <t>SISTEMA DE TRANSPORTE DE ENERGÍA ELÉCTRICA POR DISTRIBUCIÓN TRONCAL - TRANSNEA S.A.</t>
  </si>
  <si>
    <t>2.- Transportista Independiente  DPEC</t>
  </si>
  <si>
    <t>Parámetros definidos por Resolución ENRE N° 312/2001</t>
  </si>
  <si>
    <t>TRANSNEA S.A.</t>
  </si>
  <si>
    <t>DPEC</t>
  </si>
  <si>
    <t>Salidas</t>
  </si>
  <si>
    <t>Total TRANSNEA S.A.</t>
  </si>
  <si>
    <t>Total DPEC</t>
  </si>
  <si>
    <t>Valores base según Res. ENRE N° 618/01 (Anexo XIII)</t>
  </si>
  <si>
    <t xml:space="preserve"> </t>
  </si>
  <si>
    <r>
      <t xml:space="preserve">C/Incremento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</si>
  <si>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6.1.8.</t>
  </si>
  <si>
    <t>TOTAL DE INCENTIVOS A APLICAR</t>
  </si>
  <si>
    <t>Asociado al desempeño durante los doce meses anteriores a Marzo de 2016</t>
  </si>
  <si>
    <t>Anexo IX al Memorándum  DTEE  N°  294 / 2017.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</si>
</sst>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165" fontId="18" fillId="0" borderId="39" xfId="0" applyNumberFormat="1" applyFont="1" applyBorder="1" applyAlignment="1" quotePrefix="1">
      <alignment horizontal="center" vertical="center"/>
    </xf>
    <xf numFmtId="2" fontId="18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5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40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5" xfId="0" applyNumberFormat="1" applyFont="1" applyFill="1" applyBorder="1" applyAlignment="1" quotePrefix="1">
      <alignment horizontal="center" vertical="center"/>
    </xf>
    <xf numFmtId="166" fontId="29" fillId="33" borderId="41" xfId="0" applyNumberFormat="1" applyFont="1" applyFill="1" applyBorder="1" applyAlignment="1">
      <alignment horizontal="center"/>
    </xf>
    <xf numFmtId="0" fontId="29" fillId="33" borderId="41" xfId="0" applyFont="1" applyFill="1" applyBorder="1" applyAlignment="1">
      <alignment horizontal="center"/>
    </xf>
    <xf numFmtId="0" fontId="26" fillId="0" borderId="2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2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3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4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left"/>
    </xf>
    <xf numFmtId="0" fontId="19" fillId="0" borderId="34" xfId="0" applyFont="1" applyBorder="1" applyAlignment="1">
      <alignment/>
    </xf>
    <xf numFmtId="2" fontId="18" fillId="0" borderId="35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left"/>
    </xf>
    <xf numFmtId="7" fontId="21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2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33" borderId="42" xfId="0" applyNumberFormat="1" applyFont="1" applyFill="1" applyBorder="1" applyAlignment="1">
      <alignment horizontal="center"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1" fontId="18" fillId="0" borderId="21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Border="1" applyAlignment="1">
      <alignment/>
    </xf>
    <xf numFmtId="2" fontId="6" fillId="0" borderId="0" xfId="0" applyNumberFormat="1" applyFont="1" applyBorder="1" applyAlignment="1">
      <alignment/>
    </xf>
    <xf numFmtId="1" fontId="23" fillId="33" borderId="0" xfId="0" applyNumberFormat="1" applyFont="1" applyFill="1" applyBorder="1" applyAlignment="1">
      <alignment horizontal="center"/>
    </xf>
    <xf numFmtId="1" fontId="32" fillId="33" borderId="42" xfId="0" applyNumberFormat="1" applyFont="1" applyFill="1" applyBorder="1" applyAlignment="1">
      <alignment horizontal="center"/>
    </xf>
    <xf numFmtId="1" fontId="32" fillId="33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9" fillId="33" borderId="41" xfId="0" applyFont="1" applyFill="1" applyBorder="1" applyAlignment="1" applyProtection="1">
      <alignment horizontal="center"/>
      <protection/>
    </xf>
    <xf numFmtId="0" fontId="9" fillId="33" borderId="47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2" xfId="0" applyFont="1" applyFill="1" applyBorder="1" applyAlignment="1" applyProtection="1">
      <alignment horizontal="center"/>
      <protection/>
    </xf>
    <xf numFmtId="0" fontId="32" fillId="33" borderId="49" xfId="0" applyFont="1" applyFill="1" applyBorder="1" applyAlignment="1" applyProtection="1">
      <alignment horizontal="center"/>
      <protection/>
    </xf>
    <xf numFmtId="0" fontId="23" fillId="33" borderId="42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0</xdr:col>
      <xdr:colOff>1066800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1924050</xdr:colOff>
      <xdr:row>14</xdr:row>
      <xdr:rowOff>38100</xdr:rowOff>
    </xdr:from>
    <xdr:ext cx="2971800" cy="419100"/>
    <xdr:sp>
      <xdr:nvSpPr>
        <xdr:cNvPr id="2" name="Rectangle 8"/>
        <xdr:cNvSpPr>
          <a:spLocks/>
        </xdr:cNvSpPr>
      </xdr:nvSpPr>
      <xdr:spPr>
        <a:xfrm>
          <a:off x="6867525" y="3048000"/>
          <a:ext cx="29718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1962150</xdr:colOff>
      <xdr:row>14</xdr:row>
      <xdr:rowOff>76200</xdr:rowOff>
    </xdr:from>
    <xdr:ext cx="2971800" cy="428625"/>
    <xdr:sp>
      <xdr:nvSpPr>
        <xdr:cNvPr id="2" name="Rectangle 4"/>
        <xdr:cNvSpPr>
          <a:spLocks/>
        </xdr:cNvSpPr>
      </xdr:nvSpPr>
      <xdr:spPr>
        <a:xfrm>
          <a:off x="6905625" y="3086100"/>
          <a:ext cx="29718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75" zoomScaleNormal="75" zoomScalePageLayoutView="0" workbookViewId="0" topLeftCell="A1">
      <selection activeCell="P14" sqref="P14"/>
    </sheetView>
  </sheetViews>
  <sheetFormatPr defaultColWidth="11.421875" defaultRowHeight="12.75"/>
  <cols>
    <col min="1" max="1" width="23.8515625" style="4" customWidth="1"/>
    <col min="2" max="2" width="4.7109375" style="4" customWidth="1"/>
    <col min="3" max="3" width="5.7109375" style="4" customWidth="1"/>
    <col min="4" max="4" width="9.00390625" style="4" customWidth="1"/>
    <col min="5" max="5" width="22.57421875" style="4" customWidth="1"/>
    <col min="6" max="6" width="20.7109375" style="4" customWidth="1"/>
    <col min="7" max="7" width="14.8515625" style="4" customWidth="1"/>
    <col min="8" max="8" width="20.7109375" style="4" customWidth="1"/>
    <col min="9" max="9" width="17.28125" style="4" customWidth="1"/>
    <col min="10" max="10" width="23.140625" style="4" customWidth="1"/>
    <col min="11" max="11" width="6.281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62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69" t="s">
        <v>20</v>
      </c>
      <c r="C7" s="76"/>
      <c r="D7" s="77"/>
      <c r="E7" s="77"/>
      <c r="F7" s="31"/>
      <c r="G7" s="31"/>
      <c r="H7" s="31"/>
      <c r="I7" s="31"/>
      <c r="J7" s="31"/>
      <c r="K7" s="31"/>
      <c r="L7" s="33" t="s">
        <v>57</v>
      </c>
      <c r="M7" s="33"/>
      <c r="N7" s="33"/>
      <c r="O7" s="33"/>
      <c r="P7" s="33"/>
      <c r="Q7" s="33"/>
      <c r="R7" s="33"/>
      <c r="S7" s="33"/>
      <c r="T7" s="33"/>
    </row>
    <row r="8" spans="9:20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69" t="s">
        <v>51</v>
      </c>
      <c r="C9" s="76"/>
      <c r="D9" s="77"/>
      <c r="E9" s="77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69" t="s">
        <v>60</v>
      </c>
      <c r="C11" s="76"/>
      <c r="D11" s="77"/>
      <c r="E11" s="77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78"/>
      <c r="C13" s="79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61</v>
      </c>
      <c r="C14" s="28"/>
      <c r="D14" s="29"/>
      <c r="E14" s="30"/>
      <c r="F14" s="30"/>
      <c r="G14" s="30"/>
      <c r="H14" s="30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2</v>
      </c>
      <c r="D16" s="39" t="s">
        <v>51</v>
      </c>
      <c r="E16" s="33"/>
      <c r="F16" s="36"/>
      <c r="G16" s="36"/>
      <c r="H16" s="36"/>
      <c r="I16" s="40"/>
      <c r="J16" s="184" t="s">
        <v>58</v>
      </c>
      <c r="K16" s="185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/>
      <c r="D17" s="38"/>
      <c r="E17" s="39" t="s">
        <v>43</v>
      </c>
      <c r="F17" s="36"/>
      <c r="G17" s="36"/>
      <c r="H17" s="36"/>
      <c r="I17" s="40">
        <f>NEA!G34</f>
        <v>0</v>
      </c>
      <c r="J17" s="172"/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NEA!I34</f>
        <v>0</v>
      </c>
      <c r="J18" s="172"/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8.75">
      <c r="B19" s="41"/>
      <c r="C19" s="38"/>
      <c r="D19" s="38"/>
      <c r="E19" s="39" t="s">
        <v>53</v>
      </c>
      <c r="F19" s="44"/>
      <c r="G19" s="44"/>
      <c r="H19" s="44"/>
      <c r="I19" s="40">
        <f>NEA!K34</f>
        <v>0</v>
      </c>
      <c r="J19" s="172">
        <f>I19*1.5</f>
        <v>0</v>
      </c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42"/>
      <c r="D20" s="43"/>
      <c r="E20" s="3"/>
      <c r="F20" s="36"/>
      <c r="G20" s="36"/>
      <c r="H20" s="36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9.5">
      <c r="B21" s="34"/>
      <c r="C21" s="38" t="s">
        <v>3</v>
      </c>
      <c r="D21" s="39" t="s">
        <v>52</v>
      </c>
      <c r="E21" s="33"/>
      <c r="F21" s="36"/>
      <c r="G21" s="36"/>
      <c r="H21" s="36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42"/>
      <c r="D22" s="42"/>
      <c r="E22" s="39" t="s">
        <v>43</v>
      </c>
      <c r="F22" s="36"/>
      <c r="G22" s="36"/>
      <c r="H22" s="36"/>
      <c r="I22" s="40">
        <f>DPEC!G34</f>
        <v>0</v>
      </c>
      <c r="J22" s="40"/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8.75">
      <c r="B23" s="34"/>
      <c r="C23" s="38"/>
      <c r="D23" s="38"/>
      <c r="E23" s="45" t="s">
        <v>4</v>
      </c>
      <c r="I23" s="40">
        <f>DPEC!I34</f>
        <v>0</v>
      </c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5" t="s">
        <v>53</v>
      </c>
      <c r="F24" s="36"/>
      <c r="G24" s="36"/>
      <c r="H24" s="36"/>
      <c r="I24" s="40">
        <f>DPEC!K34</f>
        <v>215.67</v>
      </c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20.25" thickBot="1">
      <c r="B25" s="34"/>
      <c r="C25" s="38"/>
      <c r="D25" s="38"/>
      <c r="E25" s="39"/>
      <c r="F25" s="39"/>
      <c r="G25" s="36"/>
      <c r="H25" s="36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0.25" thickBot="1" thickTop="1">
      <c r="B26" s="34"/>
      <c r="C26" s="42"/>
      <c r="D26" s="43"/>
      <c r="E26" s="39"/>
      <c r="F26" s="168" t="s">
        <v>54</v>
      </c>
      <c r="G26" s="169"/>
      <c r="H26" s="46">
        <f>SUM(J18:J19)+I17</f>
        <v>0</v>
      </c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 thickTop="1">
      <c r="B27" s="34"/>
      <c r="C27" s="35"/>
      <c r="D27" s="35"/>
      <c r="E27" s="33"/>
      <c r="F27" s="168" t="s">
        <v>55</v>
      </c>
      <c r="G27" s="169"/>
      <c r="H27" s="46">
        <f>SUM(I22:I24)</f>
        <v>215.67</v>
      </c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168" t="s">
        <v>5</v>
      </c>
      <c r="G28" s="169"/>
      <c r="H28" s="46">
        <f>H26+H27</f>
        <v>215.67</v>
      </c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71"/>
      <c r="G29" s="33"/>
      <c r="H29" s="172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34"/>
      <c r="C30" s="173" t="s">
        <v>56</v>
      </c>
      <c r="D30" s="38"/>
      <c r="F30" s="171"/>
      <c r="G30" s="33"/>
      <c r="H30" s="172"/>
      <c r="K30" s="37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7"/>
      <c r="C31" s="179" t="s">
        <v>59</v>
      </c>
      <c r="D31" s="48"/>
      <c r="E31" s="49"/>
      <c r="F31" s="49"/>
      <c r="G31" s="49"/>
      <c r="H31" s="49"/>
      <c r="I31" s="49"/>
      <c r="J31" s="49"/>
      <c r="K31" s="50"/>
      <c r="L31" s="23"/>
      <c r="M31" s="23"/>
      <c r="N31" s="51"/>
      <c r="O31" s="52"/>
      <c r="P31" s="52"/>
      <c r="Q31" s="53"/>
      <c r="R31" s="54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5"/>
      <c r="P32" s="55"/>
      <c r="Q32" s="3"/>
      <c r="R32" s="56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7"/>
      <c r="P33" s="57"/>
      <c r="Q33" s="58"/>
      <c r="R33" s="56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7"/>
      <c r="P34" s="57"/>
      <c r="Q34" s="58"/>
      <c r="R34" s="56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1">
    <mergeCell ref="J16:K16"/>
  </mergeCells>
  <printOptions/>
  <pageMargins left="0.3937007874015748" right="0.1968503937007874" top="0.5905511811023623" bottom="0.5905511811023623" header="0.5118110236220472" footer="0.3937007874015748"/>
  <pageSetup horizontalDpi="300" verticalDpi="300" orientation="landscape" paperSize="9" scale="80" r:id="rId2"/>
  <headerFooter alignWithMargins="0">
    <oddFooter>&amp;L&amp;"Times New Roman,Normal"&amp;7&amp;F-&amp;A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zoomScalePageLayoutView="0" workbookViewId="0" topLeftCell="B1">
      <selection activeCell="A37" sqref="A37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IX al Memorándum  DTEE  N°  294 / 2017.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44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Asociado al desempeño durante los doce meses anteriores a Marzo de 2016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8.75">
      <c r="A16" s="45"/>
      <c r="B16" s="100"/>
      <c r="C16" s="45"/>
      <c r="D16" s="188" t="s">
        <v>10</v>
      </c>
      <c r="E16" s="188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8.75">
      <c r="A17" s="110"/>
      <c r="B17" s="111"/>
      <c r="C17" s="110"/>
      <c r="D17" s="192" t="s">
        <v>12</v>
      </c>
      <c r="E17" s="192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8.75">
      <c r="A18" s="110"/>
      <c r="B18" s="111"/>
      <c r="C18" s="110"/>
      <c r="D18" s="193" t="s">
        <v>46</v>
      </c>
      <c r="E18" s="193"/>
      <c r="F18" s="154"/>
      <c r="G18" s="155">
        <v>1507.12</v>
      </c>
      <c r="H18" s="156"/>
      <c r="I18" s="155">
        <v>1147</v>
      </c>
      <c r="J18" s="156"/>
      <c r="K18" s="182">
        <v>157</v>
      </c>
      <c r="L18" s="156"/>
      <c r="M18" s="113"/>
    </row>
    <row r="19" spans="1:13" s="114" customFormat="1" ht="18.75">
      <c r="A19" s="110"/>
      <c r="B19" s="111"/>
      <c r="C19" s="110"/>
      <c r="D19" s="194" t="s">
        <v>42</v>
      </c>
      <c r="E19" s="194"/>
      <c r="F19" s="154"/>
      <c r="G19" s="157">
        <v>1607.82</v>
      </c>
      <c r="H19" s="156"/>
      <c r="I19" s="157">
        <v>1147</v>
      </c>
      <c r="J19" s="156"/>
      <c r="K19" s="183">
        <v>158</v>
      </c>
      <c r="L19" s="156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53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9" t="s">
        <v>16</v>
      </c>
      <c r="D22" s="118" t="s">
        <v>21</v>
      </c>
      <c r="E22" s="119" t="s">
        <v>39</v>
      </c>
      <c r="F22" s="88"/>
      <c r="G22" s="149">
        <v>-30120.12</v>
      </c>
      <c r="H22" s="143"/>
      <c r="I22" s="142">
        <v>-3410.48</v>
      </c>
      <c r="J22" s="143"/>
      <c r="K22" s="142">
        <v>-31845.01</v>
      </c>
      <c r="L22" s="162"/>
      <c r="M22" s="90"/>
    </row>
    <row r="23" spans="1:13" s="91" customFormat="1" ht="19.5" customHeight="1">
      <c r="A23" s="88"/>
      <c r="B23" s="89"/>
      <c r="C23" s="190"/>
      <c r="D23" s="120" t="s">
        <v>22</v>
      </c>
      <c r="E23" s="121" t="s">
        <v>40</v>
      </c>
      <c r="F23" s="88"/>
      <c r="G23" s="144">
        <v>72027.56</v>
      </c>
      <c r="H23" s="145"/>
      <c r="I23" s="144">
        <v>4047.61</v>
      </c>
      <c r="J23" s="145"/>
      <c r="K23" s="144">
        <v>34076.54</v>
      </c>
      <c r="L23" s="163"/>
      <c r="M23" s="93"/>
    </row>
    <row r="24" spans="1:13" s="91" customFormat="1" ht="19.5" customHeight="1">
      <c r="A24" s="88"/>
      <c r="B24" s="89"/>
      <c r="C24" s="190"/>
      <c r="D24" s="134" t="s">
        <v>24</v>
      </c>
      <c r="E24" s="135" t="s">
        <v>41</v>
      </c>
      <c r="F24" s="88"/>
      <c r="G24" s="136">
        <v>7.6104</v>
      </c>
      <c r="H24" s="115"/>
      <c r="I24" s="136">
        <v>2.0412</v>
      </c>
      <c r="J24" s="115"/>
      <c r="K24" s="136">
        <v>4.8173</v>
      </c>
      <c r="L24" s="94"/>
      <c r="M24" s="93"/>
    </row>
    <row r="25" spans="1:13" s="91" customFormat="1" ht="19.5" customHeight="1" thickBot="1">
      <c r="A25" s="88"/>
      <c r="B25" s="89"/>
      <c r="C25" s="191"/>
      <c r="D25" s="122" t="s">
        <v>25</v>
      </c>
      <c r="E25" s="123" t="s">
        <v>26</v>
      </c>
      <c r="F25" s="88"/>
      <c r="G25" s="109">
        <v>3.0666</v>
      </c>
      <c r="H25" s="131"/>
      <c r="I25" s="137" t="s">
        <v>27</v>
      </c>
      <c r="J25" s="131"/>
      <c r="K25" s="137" t="s">
        <v>27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9" t="s">
        <v>17</v>
      </c>
      <c r="D27" s="124" t="s">
        <v>38</v>
      </c>
      <c r="E27" s="138" t="s">
        <v>28</v>
      </c>
      <c r="F27" s="105"/>
      <c r="G27" s="132">
        <v>13329.36</v>
      </c>
      <c r="H27" s="131"/>
      <c r="I27" s="132">
        <v>4720.18</v>
      </c>
      <c r="J27" s="131"/>
      <c r="K27" s="132">
        <v>581.55</v>
      </c>
      <c r="L27" s="160"/>
      <c r="M27" s="146"/>
    </row>
    <row r="28" spans="1:13" s="91" customFormat="1" ht="19.5" customHeight="1" thickBot="1">
      <c r="A28" s="88"/>
      <c r="B28" s="89"/>
      <c r="C28" s="191"/>
      <c r="D28" s="152" t="s">
        <v>18</v>
      </c>
      <c r="E28" s="123" t="s">
        <v>19</v>
      </c>
      <c r="F28" s="106"/>
      <c r="G28" s="177">
        <v>104</v>
      </c>
      <c r="H28" s="178"/>
      <c r="I28" s="177">
        <v>126</v>
      </c>
      <c r="J28" s="178"/>
      <c r="K28" s="177">
        <v>16</v>
      </c>
      <c r="L28" s="16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160"/>
      <c r="H29" s="160"/>
      <c r="I29" s="160"/>
      <c r="J29" s="160"/>
      <c r="K29" s="160"/>
      <c r="L29" s="160"/>
      <c r="M29" s="90"/>
    </row>
    <row r="30" spans="1:13" s="91" customFormat="1" ht="19.5" customHeight="1" thickBot="1" thickTop="1">
      <c r="A30" s="88"/>
      <c r="B30" s="89"/>
      <c r="C30" s="189" t="s">
        <v>11</v>
      </c>
      <c r="D30" s="125" t="s">
        <v>23</v>
      </c>
      <c r="E30" s="126" t="s">
        <v>41</v>
      </c>
      <c r="F30" s="107"/>
      <c r="G30" s="140">
        <f>IF(G28=0,0,ROUND(G27/G28,2))</f>
        <v>128.17</v>
      </c>
      <c r="H30" s="161"/>
      <c r="I30" s="140">
        <f>IF(I28=0,0,ROUND(I27/I28,2))</f>
        <v>37.46</v>
      </c>
      <c r="J30" s="131"/>
      <c r="K30" s="140">
        <f>IF(K28=0,0,ROUND(K27/K28,2))</f>
        <v>36.35</v>
      </c>
      <c r="L30" s="165"/>
      <c r="M30" s="90"/>
    </row>
    <row r="31" spans="1:13" s="91" customFormat="1" ht="19.5" customHeight="1" thickBot="1" thickTop="1">
      <c r="A31" s="88"/>
      <c r="B31" s="89"/>
      <c r="C31" s="190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91"/>
      <c r="D32" s="127" t="s">
        <v>29</v>
      </c>
      <c r="E32" s="128" t="s">
        <v>30</v>
      </c>
      <c r="F32" s="107"/>
      <c r="G32" s="140">
        <f>ROUND(G28/G18*100,2)</f>
        <v>6.9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6" t="s">
        <v>6</v>
      </c>
      <c r="E34" s="187"/>
      <c r="F34" s="95"/>
      <c r="G34" s="97">
        <f>ROUND((G30/G24+G32/G25)*G22+G23,2)*(G18/G19)*IF(AND(G30&lt;G24,G32&lt;G25),1,0)</f>
        <v>0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0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3"/>
      <c r="B36" s="41"/>
      <c r="C36" s="3"/>
      <c r="D36" s="84" t="s">
        <v>50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sheetProtection/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4"/>
  <headerFooter alignWithMargins="0">
    <oddFooter>&amp;L&amp;"Times New Roman,Normal"&amp;7&amp;F-&amp;A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zoomScalePageLayoutView="0" workbookViewId="0" topLeftCell="A1">
      <selection activeCell="A37" sqref="A37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IX al Memorándum  DTEE  N°  294 / 2017.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49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Asociado al desempeño durante los doce meses anteriores a Marzo de 2016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9.5">
      <c r="A16" s="45"/>
      <c r="B16" s="100"/>
      <c r="C16" s="45"/>
      <c r="D16" s="188" t="s">
        <v>10</v>
      </c>
      <c r="E16" s="188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9.5">
      <c r="A17" s="110"/>
      <c r="B17" s="111"/>
      <c r="C17" s="110"/>
      <c r="D17" s="192" t="s">
        <v>12</v>
      </c>
      <c r="E17" s="192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9.5">
      <c r="A18" s="110"/>
      <c r="B18" s="111"/>
      <c r="C18" s="110"/>
      <c r="D18" s="195" t="s">
        <v>47</v>
      </c>
      <c r="E18" s="195"/>
      <c r="F18" s="154"/>
      <c r="G18" s="158">
        <v>100.7</v>
      </c>
      <c r="H18" s="159"/>
      <c r="I18" s="158">
        <v>0</v>
      </c>
      <c r="J18" s="159"/>
      <c r="K18" s="176">
        <v>1</v>
      </c>
      <c r="L18" s="159"/>
      <c r="M18" s="113"/>
    </row>
    <row r="19" spans="1:13" s="114" customFormat="1" ht="19.5">
      <c r="A19" s="110"/>
      <c r="B19" s="111"/>
      <c r="C19" s="110"/>
      <c r="D19" s="196" t="s">
        <v>42</v>
      </c>
      <c r="E19" s="196"/>
      <c r="F19" s="154"/>
      <c r="G19" s="174">
        <f>+NEA!G19</f>
        <v>1607.82</v>
      </c>
      <c r="H19" s="175"/>
      <c r="I19" s="174">
        <f>+NEA!I19</f>
        <v>1147</v>
      </c>
      <c r="J19" s="175"/>
      <c r="K19" s="181">
        <f>+NEA!K19</f>
        <v>158</v>
      </c>
      <c r="L19" s="159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12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9" t="s">
        <v>16</v>
      </c>
      <c r="D22" s="118" t="s">
        <v>21</v>
      </c>
      <c r="E22" s="119" t="s">
        <v>39</v>
      </c>
      <c r="F22" s="88"/>
      <c r="G22" s="149">
        <f>NEA!G22</f>
        <v>-30120.12</v>
      </c>
      <c r="H22" s="143"/>
      <c r="I22" s="142">
        <f>NEA!I22</f>
        <v>-3410.48</v>
      </c>
      <c r="J22" s="143"/>
      <c r="K22" s="142">
        <f>NEA!K22</f>
        <v>-31845.01</v>
      </c>
      <c r="L22" s="162"/>
      <c r="M22" s="90"/>
    </row>
    <row r="23" spans="1:13" s="91" customFormat="1" ht="19.5" customHeight="1">
      <c r="A23" s="88"/>
      <c r="B23" s="89"/>
      <c r="C23" s="190"/>
      <c r="D23" s="120" t="s">
        <v>22</v>
      </c>
      <c r="E23" s="121" t="s">
        <v>40</v>
      </c>
      <c r="F23" s="88"/>
      <c r="G23" s="144">
        <f>NEA!G23</f>
        <v>72027.56</v>
      </c>
      <c r="H23" s="145"/>
      <c r="I23" s="144">
        <f>NEA!I23</f>
        <v>4047.61</v>
      </c>
      <c r="J23" s="145"/>
      <c r="K23" s="144">
        <f>NEA!K23</f>
        <v>34076.54</v>
      </c>
      <c r="L23" s="163"/>
      <c r="M23" s="93"/>
    </row>
    <row r="24" spans="1:13" s="91" customFormat="1" ht="19.5" customHeight="1">
      <c r="A24" s="88"/>
      <c r="B24" s="89"/>
      <c r="C24" s="190"/>
      <c r="D24" s="134" t="s">
        <v>24</v>
      </c>
      <c r="E24" s="135" t="s">
        <v>41</v>
      </c>
      <c r="F24" s="88"/>
      <c r="G24" s="136">
        <f>NEA!G24</f>
        <v>7.6104</v>
      </c>
      <c r="H24" s="115"/>
      <c r="I24" s="136">
        <f>NEA!I24</f>
        <v>2.0412</v>
      </c>
      <c r="J24" s="115"/>
      <c r="K24" s="136">
        <f>NEA!K24</f>
        <v>4.8173</v>
      </c>
      <c r="L24" s="94"/>
      <c r="M24" s="93"/>
    </row>
    <row r="25" spans="1:13" s="91" customFormat="1" ht="19.5" customHeight="1" thickBot="1">
      <c r="A25" s="88"/>
      <c r="B25" s="89"/>
      <c r="C25" s="191"/>
      <c r="D25" s="122" t="s">
        <v>25</v>
      </c>
      <c r="E25" s="123" t="s">
        <v>26</v>
      </c>
      <c r="F25" s="88"/>
      <c r="G25" s="109">
        <f>NEA!G25</f>
        <v>3.0666</v>
      </c>
      <c r="H25" s="131"/>
      <c r="I25" s="137" t="str">
        <f>NEA!I25</f>
        <v>--</v>
      </c>
      <c r="J25" s="131"/>
      <c r="K25" s="137" t="str">
        <f>NEA!K25</f>
        <v>--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9" t="s">
        <v>17</v>
      </c>
      <c r="D27" s="124" t="s">
        <v>38</v>
      </c>
      <c r="E27" s="138" t="s">
        <v>28</v>
      </c>
      <c r="F27" s="105"/>
      <c r="G27" s="132">
        <v>0.75</v>
      </c>
      <c r="H27" s="131"/>
      <c r="I27" s="170">
        <v>0</v>
      </c>
      <c r="J27" s="131"/>
      <c r="K27" s="132">
        <v>0</v>
      </c>
      <c r="L27" s="160"/>
      <c r="M27" s="146"/>
    </row>
    <row r="28" spans="1:13" s="91" customFormat="1" ht="19.5" customHeight="1" thickBot="1">
      <c r="A28" s="88"/>
      <c r="B28" s="89"/>
      <c r="C28" s="191"/>
      <c r="D28" s="152" t="s">
        <v>18</v>
      </c>
      <c r="E28" s="123" t="s">
        <v>19</v>
      </c>
      <c r="F28" s="106"/>
      <c r="G28" s="109">
        <v>4</v>
      </c>
      <c r="H28" s="115"/>
      <c r="I28" s="137">
        <v>0</v>
      </c>
      <c r="J28" s="115"/>
      <c r="K28" s="109">
        <v>0</v>
      </c>
      <c r="L28" s="9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94"/>
      <c r="H29" s="94"/>
      <c r="I29" s="94"/>
      <c r="J29" s="94"/>
      <c r="K29" s="94"/>
      <c r="L29" s="94"/>
      <c r="M29" s="90"/>
    </row>
    <row r="30" spans="1:13" s="91" customFormat="1" ht="19.5" customHeight="1" thickBot="1" thickTop="1">
      <c r="A30" s="88"/>
      <c r="B30" s="89"/>
      <c r="C30" s="189" t="s">
        <v>11</v>
      </c>
      <c r="D30" s="125" t="s">
        <v>23</v>
      </c>
      <c r="E30" s="126" t="s">
        <v>41</v>
      </c>
      <c r="F30" s="107"/>
      <c r="G30" s="140">
        <f>IF(G28=0,0,ROUND(G27/G28,2))</f>
        <v>0.19</v>
      </c>
      <c r="H30" s="131"/>
      <c r="I30" s="140">
        <f>IF(I28=0,0,ROUND(I27/I28,2))</f>
        <v>0</v>
      </c>
      <c r="J30" s="131"/>
      <c r="K30" s="140">
        <f>IF(K28=0,0,ROUND(K27/K28,2))</f>
        <v>0</v>
      </c>
      <c r="L30" s="160"/>
      <c r="M30" s="90"/>
    </row>
    <row r="31" spans="1:13" s="91" customFormat="1" ht="19.5" customHeight="1" thickBot="1" thickTop="1">
      <c r="A31" s="88"/>
      <c r="B31" s="89"/>
      <c r="C31" s="190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91"/>
      <c r="D32" s="127" t="s">
        <v>29</v>
      </c>
      <c r="E32" s="128" t="s">
        <v>30</v>
      </c>
      <c r="F32" s="107"/>
      <c r="G32" s="140">
        <f>ROUND(G28/G18*100,2)</f>
        <v>3.97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6" t="s">
        <v>6</v>
      </c>
      <c r="E34" s="187"/>
      <c r="F34" s="95"/>
      <c r="G34" s="97">
        <f>ROUND((G30/G24+G32/G25)*G22+G23,2)*(G18/G19)*IF(AND(G30&lt;G24,G32&lt;G25),1,0)</f>
        <v>0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215.67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180"/>
      <c r="B36" s="41"/>
      <c r="C36" s="3"/>
      <c r="D36" s="84" t="str">
        <f>NEA!D36</f>
        <v>Parámetros definidos por Resolución ENRE N° 312/2001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sheetProtection/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Roman,Normal"&amp;7&amp;F-&amp;A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2017-07-12T15:09:46Z</cp:lastPrinted>
  <dcterms:created xsi:type="dcterms:W3CDTF">1998-04-21T14:04:37Z</dcterms:created>
  <dcterms:modified xsi:type="dcterms:W3CDTF">2017-08-22T15:20:40Z</dcterms:modified>
  <cp:category/>
  <cp:version/>
  <cp:contentType/>
  <cp:contentStatus/>
</cp:coreProperties>
</file>